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srv10\userdata$\smi.01\Documents\STAVBY, AKCE\Rekonstrukce ul. Sportovní\Příloha č. 1 - PD\Soupis prací\"/>
    </mc:Choice>
  </mc:AlternateContent>
  <xr:revisionPtr revIDLastSave="0" documentId="13_ncr:1_{35504620-FF62-47E8-A7A4-ECC9DE54C2A9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Rekapitulace stavby" sheetId="1" r:id="rId1"/>
    <sheet name="SO 000 - VEDLEJŠÍ A OSTAT..." sheetId="2" r:id="rId2"/>
    <sheet name="SO 101 - KOMUNIKACE ÚSEK ..." sheetId="3" r:id="rId3"/>
    <sheet name="SO 102 - KOMUNIKACE ÚSEK D" sheetId="4" r:id="rId4"/>
    <sheet name="SO 301 - DEŠŤOVÁ KANALIZACE" sheetId="5" r:id="rId5"/>
    <sheet name="SO 401 - VEŘEJNÉ OSVĚTLENÍ" sheetId="6" r:id="rId6"/>
    <sheet name="SO 402 - TRASA KAMEROVÉHO..." sheetId="7" r:id="rId7"/>
    <sheet name="Seznam figur" sheetId="8" r:id="rId8"/>
  </sheets>
  <definedNames>
    <definedName name="_xlnm._FilterDatabase" localSheetId="1" hidden="1">'SO 000 - VEDLEJŠÍ A OSTAT...'!$C$119:$K$136</definedName>
    <definedName name="_xlnm._FilterDatabase" localSheetId="2" hidden="1">'SO 101 - KOMUNIKACE ÚSEK ...'!$C$123:$K$525</definedName>
    <definedName name="_xlnm._FilterDatabase" localSheetId="3" hidden="1">'SO 102 - KOMUNIKACE ÚSEK D'!$C$122:$K$263</definedName>
    <definedName name="_xlnm._FilterDatabase" localSheetId="4" hidden="1">'SO 301 - DEŠŤOVÁ KANALIZACE'!$C$125:$K$346</definedName>
    <definedName name="_xlnm._FilterDatabase" localSheetId="5" hidden="1">'SO 401 - VEŘEJNÉ OSVĚTLENÍ'!$C$119:$K$216</definedName>
    <definedName name="_xlnm._FilterDatabase" localSheetId="6" hidden="1">'SO 402 - TRASA KAMEROVÉHO...'!$C$120:$K$191</definedName>
    <definedName name="_xlnm.Print_Titles" localSheetId="0">'Rekapitulace stavby'!$92:$92</definedName>
    <definedName name="_xlnm.Print_Titles" localSheetId="7">'Seznam figur'!$9:$9</definedName>
    <definedName name="_xlnm.Print_Titles" localSheetId="1">'SO 000 - VEDLEJŠÍ A OSTAT...'!$119:$119</definedName>
    <definedName name="_xlnm.Print_Titles" localSheetId="2">'SO 101 - KOMUNIKACE ÚSEK ...'!$123:$123</definedName>
    <definedName name="_xlnm.Print_Titles" localSheetId="3">'SO 102 - KOMUNIKACE ÚSEK D'!$122:$122</definedName>
    <definedName name="_xlnm.Print_Titles" localSheetId="4">'SO 301 - DEŠŤOVÁ KANALIZACE'!$125:$125</definedName>
    <definedName name="_xlnm.Print_Titles" localSheetId="5">'SO 401 - VEŘEJNÉ OSVĚTLENÍ'!$119:$119</definedName>
    <definedName name="_xlnm.Print_Titles" localSheetId="6">'SO 402 - TRASA KAMEROVÉHO...'!$120:$120</definedName>
    <definedName name="_xlnm.Print_Area" localSheetId="0">'Rekapitulace stavby'!$D$4:$AO$76,'Rekapitulace stavby'!$C$82:$AQ$101</definedName>
    <definedName name="_xlnm.Print_Area" localSheetId="7">'Seznam figur'!$C$4:$G$116</definedName>
    <definedName name="_xlnm.Print_Area" localSheetId="1">'SO 000 - VEDLEJŠÍ A OSTAT...'!$C$4:$J$76,'SO 000 - VEDLEJŠÍ A OSTAT...'!$C$82:$J$101,'SO 000 - VEDLEJŠÍ A OSTAT...'!$C$107:$K$136</definedName>
    <definedName name="_xlnm.Print_Area" localSheetId="2">'SO 101 - KOMUNIKACE ÚSEK ...'!$C$4:$J$76,'SO 101 - KOMUNIKACE ÚSEK ...'!$C$82:$J$105,'SO 101 - KOMUNIKACE ÚSEK ...'!$C$111:$K$525</definedName>
    <definedName name="_xlnm.Print_Area" localSheetId="3">'SO 102 - KOMUNIKACE ÚSEK D'!$C$4:$J$76,'SO 102 - KOMUNIKACE ÚSEK D'!$C$82:$J$104,'SO 102 - KOMUNIKACE ÚSEK D'!$C$110:$K$263</definedName>
    <definedName name="_xlnm.Print_Area" localSheetId="4">'SO 301 - DEŠŤOVÁ KANALIZACE'!$C$4:$J$76,'SO 301 - DEŠŤOVÁ KANALIZACE'!$C$82:$J$107,'SO 301 - DEŠŤOVÁ KANALIZACE'!$C$113:$K$346</definedName>
    <definedName name="_xlnm.Print_Area" localSheetId="5">'SO 401 - VEŘEJNÉ OSVĚTLENÍ'!$C$4:$J$76,'SO 401 - VEŘEJNÉ OSVĚTLENÍ'!$C$82:$J$101,'SO 401 - VEŘEJNÉ OSVĚTLENÍ'!$C$107:$K$216</definedName>
    <definedName name="_xlnm.Print_Area" localSheetId="6">'SO 402 - TRASA KAMEROVÉHO...'!$C$4:$J$76,'SO 402 - TRASA KAMEROVÉHO...'!$C$82:$J$102,'SO 402 - TRASA KAMEROVÉHO...'!$C$108:$K$191</definedName>
  </definedNames>
  <calcPr calcId="181029"/>
</workbook>
</file>

<file path=xl/calcChain.xml><?xml version="1.0" encoding="utf-8"?>
<calcChain xmlns="http://schemas.openxmlformats.org/spreadsheetml/2006/main">
  <c r="D7" i="8" l="1"/>
  <c r="J37" i="7"/>
  <c r="J36" i="7"/>
  <c r="AY100" i="1" s="1"/>
  <c r="J35" i="7"/>
  <c r="AX100" i="1" s="1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 s="1"/>
  <c r="J17" i="7"/>
  <c r="J12" i="7"/>
  <c r="J89" i="7"/>
  <c r="E7" i="7"/>
  <c r="E111" i="7" s="1"/>
  <c r="J37" i="6"/>
  <c r="J36" i="6"/>
  <c r="AY99" i="1" s="1"/>
  <c r="J35" i="6"/>
  <c r="AX99" i="1" s="1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J117" i="6"/>
  <c r="J116" i="6"/>
  <c r="F116" i="6"/>
  <c r="F114" i="6"/>
  <c r="E112" i="6"/>
  <c r="J92" i="6"/>
  <c r="J91" i="6"/>
  <c r="F91" i="6"/>
  <c r="F89" i="6"/>
  <c r="E87" i="6"/>
  <c r="J18" i="6"/>
  <c r="E18" i="6"/>
  <c r="F92" i="6" s="1"/>
  <c r="J17" i="6"/>
  <c r="J12" i="6"/>
  <c r="J114" i="6" s="1"/>
  <c r="E7" i="6"/>
  <c r="E110" i="6" s="1"/>
  <c r="J37" i="5"/>
  <c r="J36" i="5"/>
  <c r="AY98" i="1"/>
  <c r="J35" i="5"/>
  <c r="AX98" i="1"/>
  <c r="BI345" i="5"/>
  <c r="BH345" i="5"/>
  <c r="BG345" i="5"/>
  <c r="BF345" i="5"/>
  <c r="T345" i="5"/>
  <c r="T344" i="5"/>
  <c r="T343" i="5" s="1"/>
  <c r="R345" i="5"/>
  <c r="R344" i="5" s="1"/>
  <c r="R343" i="5" s="1"/>
  <c r="P345" i="5"/>
  <c r="P344" i="5" s="1"/>
  <c r="P343" i="5" s="1"/>
  <c r="BI342" i="5"/>
  <c r="BH342" i="5"/>
  <c r="BG342" i="5"/>
  <c r="BF342" i="5"/>
  <c r="T342" i="5"/>
  <c r="T341" i="5" s="1"/>
  <c r="R342" i="5"/>
  <c r="R341" i="5" s="1"/>
  <c r="P342" i="5"/>
  <c r="P341" i="5" s="1"/>
  <c r="BI339" i="5"/>
  <c r="BH339" i="5"/>
  <c r="BG339" i="5"/>
  <c r="BF339" i="5"/>
  <c r="T339" i="5"/>
  <c r="R339" i="5"/>
  <c r="P339" i="5"/>
  <c r="BI337" i="5"/>
  <c r="BH337" i="5"/>
  <c r="BG337" i="5"/>
  <c r="BF337" i="5"/>
  <c r="T337" i="5"/>
  <c r="R337" i="5"/>
  <c r="P337" i="5"/>
  <c r="BI335" i="5"/>
  <c r="BH335" i="5"/>
  <c r="BG335" i="5"/>
  <c r="BF335" i="5"/>
  <c r="T335" i="5"/>
  <c r="R335" i="5"/>
  <c r="P335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3" i="5"/>
  <c r="BH303" i="5"/>
  <c r="BG303" i="5"/>
  <c r="BF303" i="5"/>
  <c r="T303" i="5"/>
  <c r="R303" i="5"/>
  <c r="P303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R299" i="5"/>
  <c r="P299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4" i="5"/>
  <c r="BH294" i="5"/>
  <c r="BG294" i="5"/>
  <c r="BF294" i="5"/>
  <c r="T294" i="5"/>
  <c r="R294" i="5"/>
  <c r="P294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0" i="5"/>
  <c r="BH160" i="5"/>
  <c r="BG160" i="5"/>
  <c r="BF160" i="5"/>
  <c r="T160" i="5"/>
  <c r="R160" i="5"/>
  <c r="P160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J123" i="5"/>
  <c r="F122" i="5"/>
  <c r="F120" i="5"/>
  <c r="E118" i="5"/>
  <c r="J92" i="5"/>
  <c r="F91" i="5"/>
  <c r="F89" i="5"/>
  <c r="E87" i="5"/>
  <c r="J21" i="5"/>
  <c r="E21" i="5"/>
  <c r="J122" i="5" s="1"/>
  <c r="J20" i="5"/>
  <c r="J18" i="5"/>
  <c r="E18" i="5"/>
  <c r="F92" i="5" s="1"/>
  <c r="J17" i="5"/>
  <c r="J12" i="5"/>
  <c r="J120" i="5"/>
  <c r="E7" i="5"/>
  <c r="E85" i="5"/>
  <c r="J37" i="4"/>
  <c r="J36" i="4"/>
  <c r="AY97" i="1" s="1"/>
  <c r="J35" i="4"/>
  <c r="AX97" i="1" s="1"/>
  <c r="BI263" i="4"/>
  <c r="BH263" i="4"/>
  <c r="BG263" i="4"/>
  <c r="BF263" i="4"/>
  <c r="T263" i="4"/>
  <c r="T262" i="4" s="1"/>
  <c r="R263" i="4"/>
  <c r="R262" i="4" s="1"/>
  <c r="P263" i="4"/>
  <c r="P262" i="4" s="1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T204" i="4"/>
  <c r="R205" i="4"/>
  <c r="R204" i="4"/>
  <c r="P205" i="4"/>
  <c r="P204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J120" i="4"/>
  <c r="F119" i="4"/>
  <c r="F117" i="4"/>
  <c r="E115" i="4"/>
  <c r="J92" i="4"/>
  <c r="F91" i="4"/>
  <c r="F89" i="4"/>
  <c r="E87" i="4"/>
  <c r="J21" i="4"/>
  <c r="E21" i="4"/>
  <c r="J91" i="4" s="1"/>
  <c r="J20" i="4"/>
  <c r="J18" i="4"/>
  <c r="E18" i="4"/>
  <c r="F120" i="4" s="1"/>
  <c r="J17" i="4"/>
  <c r="J12" i="4"/>
  <c r="J117" i="4"/>
  <c r="E7" i="4"/>
  <c r="E85" i="4"/>
  <c r="J37" i="3"/>
  <c r="J36" i="3"/>
  <c r="AY96" i="1" s="1"/>
  <c r="J35" i="3"/>
  <c r="AX96" i="1"/>
  <c r="BI525" i="3"/>
  <c r="BH525" i="3"/>
  <c r="BG525" i="3"/>
  <c r="BF525" i="3"/>
  <c r="T525" i="3"/>
  <c r="T524" i="3" s="1"/>
  <c r="R525" i="3"/>
  <c r="R524" i="3"/>
  <c r="P525" i="3"/>
  <c r="P524" i="3" s="1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7" i="3"/>
  <c r="BH517" i="3"/>
  <c r="BG517" i="3"/>
  <c r="BF517" i="3"/>
  <c r="T517" i="3"/>
  <c r="R517" i="3"/>
  <c r="P517" i="3"/>
  <c r="BI515" i="3"/>
  <c r="BH515" i="3"/>
  <c r="BG515" i="3"/>
  <c r="BF515" i="3"/>
  <c r="T515" i="3"/>
  <c r="R515" i="3"/>
  <c r="P515" i="3"/>
  <c r="BI514" i="3"/>
  <c r="BH514" i="3"/>
  <c r="BG514" i="3"/>
  <c r="BF514" i="3"/>
  <c r="T514" i="3"/>
  <c r="R514" i="3"/>
  <c r="P514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501" i="3"/>
  <c r="BH501" i="3"/>
  <c r="BG501" i="3"/>
  <c r="BF501" i="3"/>
  <c r="T501" i="3"/>
  <c r="R501" i="3"/>
  <c r="P501" i="3"/>
  <c r="BI496" i="3"/>
  <c r="BH496" i="3"/>
  <c r="BG496" i="3"/>
  <c r="BF496" i="3"/>
  <c r="T496" i="3"/>
  <c r="R496" i="3"/>
  <c r="P496" i="3"/>
  <c r="BI492" i="3"/>
  <c r="BH492" i="3"/>
  <c r="BG492" i="3"/>
  <c r="BF492" i="3"/>
  <c r="T492" i="3"/>
  <c r="R492" i="3"/>
  <c r="P492" i="3"/>
  <c r="BI488" i="3"/>
  <c r="BH488" i="3"/>
  <c r="BG488" i="3"/>
  <c r="BF488" i="3"/>
  <c r="T488" i="3"/>
  <c r="R488" i="3"/>
  <c r="P488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81" i="3"/>
  <c r="BH481" i="3"/>
  <c r="BG481" i="3"/>
  <c r="BF481" i="3"/>
  <c r="T481" i="3"/>
  <c r="R481" i="3"/>
  <c r="P481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49" i="3"/>
  <c r="BH449" i="3"/>
  <c r="BG449" i="3"/>
  <c r="BF449" i="3"/>
  <c r="T449" i="3"/>
  <c r="R449" i="3"/>
  <c r="P449" i="3"/>
  <c r="BI446" i="3"/>
  <c r="BH446" i="3"/>
  <c r="BG446" i="3"/>
  <c r="BF446" i="3"/>
  <c r="T446" i="3"/>
  <c r="R446" i="3"/>
  <c r="P446" i="3"/>
  <c r="BI443" i="3"/>
  <c r="BH443" i="3"/>
  <c r="BG443" i="3"/>
  <c r="BF443" i="3"/>
  <c r="T443" i="3"/>
  <c r="R443" i="3"/>
  <c r="P443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2" i="3"/>
  <c r="BH432" i="3"/>
  <c r="BG432" i="3"/>
  <c r="BF432" i="3"/>
  <c r="T432" i="3"/>
  <c r="R432" i="3"/>
  <c r="P432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0" i="3"/>
  <c r="BH370" i="3"/>
  <c r="BG370" i="3"/>
  <c r="BF370" i="3"/>
  <c r="T370" i="3"/>
  <c r="R370" i="3"/>
  <c r="P370" i="3"/>
  <c r="BI365" i="3"/>
  <c r="BH365" i="3"/>
  <c r="BG365" i="3"/>
  <c r="BF365" i="3"/>
  <c r="T365" i="3"/>
  <c r="R365" i="3"/>
  <c r="P365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R337" i="3"/>
  <c r="P337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T303" i="3"/>
  <c r="R304" i="3"/>
  <c r="R303" i="3" s="1"/>
  <c r="P304" i="3"/>
  <c r="P303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27" i="3"/>
  <c r="BH127" i="3"/>
  <c r="BG127" i="3"/>
  <c r="BF127" i="3"/>
  <c r="T127" i="3"/>
  <c r="R127" i="3"/>
  <c r="P127" i="3"/>
  <c r="J121" i="3"/>
  <c r="F120" i="3"/>
  <c r="F118" i="3"/>
  <c r="E116" i="3"/>
  <c r="J92" i="3"/>
  <c r="F91" i="3"/>
  <c r="F89" i="3"/>
  <c r="E87" i="3"/>
  <c r="J21" i="3"/>
  <c r="E21" i="3"/>
  <c r="J91" i="3" s="1"/>
  <c r="J20" i="3"/>
  <c r="J18" i="3"/>
  <c r="E18" i="3"/>
  <c r="F92" i="3"/>
  <c r="J17" i="3"/>
  <c r="J12" i="3"/>
  <c r="J118" i="3" s="1"/>
  <c r="E7" i="3"/>
  <c r="E114" i="3" s="1"/>
  <c r="J37" i="2"/>
  <c r="J36" i="2"/>
  <c r="AY95" i="1"/>
  <c r="J35" i="2"/>
  <c r="AX95" i="1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116" i="2" s="1"/>
  <c r="J20" i="2"/>
  <c r="J18" i="2"/>
  <c r="E18" i="2"/>
  <c r="F117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128" i="2"/>
  <c r="J124" i="2"/>
  <c r="BK133" i="2"/>
  <c r="BK131" i="2"/>
  <c r="BK129" i="2"/>
  <c r="J125" i="2"/>
  <c r="AS94" i="1"/>
  <c r="J496" i="3"/>
  <c r="J458" i="3"/>
  <c r="BK432" i="3"/>
  <c r="J416" i="3"/>
  <c r="BK407" i="3"/>
  <c r="BK353" i="3"/>
  <c r="BK296" i="3"/>
  <c r="J277" i="3"/>
  <c r="BK252" i="3"/>
  <c r="BK237" i="3"/>
  <c r="J228" i="3"/>
  <c r="J219" i="3"/>
  <c r="J148" i="3"/>
  <c r="BK505" i="3"/>
  <c r="J488" i="3"/>
  <c r="J454" i="3"/>
  <c r="BK424" i="3"/>
  <c r="BK413" i="3"/>
  <c r="BK396" i="3"/>
  <c r="J351" i="3"/>
  <c r="BK297" i="3"/>
  <c r="BK273" i="3"/>
  <c r="BK249" i="3"/>
  <c r="J225" i="3"/>
  <c r="BK199" i="3"/>
  <c r="BK158" i="3"/>
  <c r="J144" i="3"/>
  <c r="J136" i="3"/>
  <c r="BK501" i="3"/>
  <c r="BK483" i="3"/>
  <c r="BK438" i="3"/>
  <c r="BK428" i="3"/>
  <c r="BK411" i="3"/>
  <c r="J376" i="3"/>
  <c r="BK355" i="3"/>
  <c r="BK304" i="3"/>
  <c r="J273" i="3"/>
  <c r="J250" i="3"/>
  <c r="BK241" i="3"/>
  <c r="BK231" i="3"/>
  <c r="J226" i="3"/>
  <c r="J164" i="3"/>
  <c r="J515" i="3"/>
  <c r="BK458" i="3"/>
  <c r="BK430" i="3"/>
  <c r="J426" i="3"/>
  <c r="J415" i="3"/>
  <c r="J407" i="3"/>
  <c r="J384" i="3"/>
  <c r="BK370" i="3"/>
  <c r="J345" i="3"/>
  <c r="J316" i="3"/>
  <c r="J304" i="3"/>
  <c r="J283" i="3"/>
  <c r="BK269" i="3"/>
  <c r="J241" i="3"/>
  <c r="J230" i="3"/>
  <c r="J224" i="3"/>
  <c r="BK164" i="3"/>
  <c r="BK143" i="3"/>
  <c r="J134" i="3"/>
  <c r="J258" i="4"/>
  <c r="BK234" i="4"/>
  <c r="J228" i="4"/>
  <c r="J208" i="4"/>
  <c r="BK179" i="4"/>
  <c r="J155" i="4"/>
  <c r="BK136" i="4"/>
  <c r="BK256" i="4"/>
  <c r="J242" i="4"/>
  <c r="BK232" i="4"/>
  <c r="J196" i="4"/>
  <c r="J167" i="4"/>
  <c r="J158" i="4"/>
  <c r="J136" i="4"/>
  <c r="BK263" i="4"/>
  <c r="J251" i="4"/>
  <c r="J234" i="4"/>
  <c r="J214" i="4"/>
  <c r="BK196" i="4"/>
  <c r="BK165" i="4"/>
  <c r="BK146" i="4"/>
  <c r="J263" i="4"/>
  <c r="BK211" i="4"/>
  <c r="J194" i="4"/>
  <c r="BK167" i="4"/>
  <c r="J157" i="4"/>
  <c r="BK148" i="4"/>
  <c r="BK345" i="5"/>
  <c r="BK339" i="5"/>
  <c r="BK325" i="5"/>
  <c r="J318" i="5"/>
  <c r="J312" i="5"/>
  <c r="J298" i="5"/>
  <c r="BK291" i="5"/>
  <c r="BK288" i="5"/>
  <c r="BK277" i="5"/>
  <c r="BK260" i="5"/>
  <c r="J244" i="5"/>
  <c r="BK233" i="5"/>
  <c r="J227" i="5"/>
  <c r="BK210" i="5"/>
  <c r="J193" i="5"/>
  <c r="J178" i="5"/>
  <c r="J149" i="5"/>
  <c r="BK142" i="5"/>
  <c r="BK324" i="5"/>
  <c r="BK312" i="5"/>
  <c r="BK298" i="5"/>
  <c r="BK270" i="5"/>
  <c r="BK252" i="5"/>
  <c r="J246" i="5"/>
  <c r="J230" i="5"/>
  <c r="J210" i="5"/>
  <c r="J195" i="5"/>
  <c r="BK138" i="5"/>
  <c r="J319" i="5"/>
  <c r="J307" i="5"/>
  <c r="BK301" i="5"/>
  <c r="BK286" i="5"/>
  <c r="BK269" i="5"/>
  <c r="J260" i="5"/>
  <c r="J252" i="5"/>
  <c r="J238" i="5"/>
  <c r="J233" i="5"/>
  <c r="J218" i="5"/>
  <c r="BK193" i="5"/>
  <c r="J151" i="5"/>
  <c r="BK342" i="5"/>
  <c r="BK333" i="5"/>
  <c r="J328" i="5"/>
  <c r="J310" i="5"/>
  <c r="BK296" i="5"/>
  <c r="J286" i="5"/>
  <c r="BK278" i="5"/>
  <c r="BK266" i="5"/>
  <c r="J248" i="5"/>
  <c r="BK229" i="5"/>
  <c r="BK200" i="5"/>
  <c r="J179" i="5"/>
  <c r="J168" i="5"/>
  <c r="BK147" i="5"/>
  <c r="BK129" i="5"/>
  <c r="J211" i="6"/>
  <c r="BK199" i="6"/>
  <c r="BK195" i="6"/>
  <c r="BK194" i="6"/>
  <c r="J192" i="6"/>
  <c r="J191" i="6"/>
  <c r="BK188" i="6"/>
  <c r="J183" i="6"/>
  <c r="BK181" i="6"/>
  <c r="BK179" i="6"/>
  <c r="J176" i="6"/>
  <c r="BK174" i="6"/>
  <c r="J173" i="6"/>
  <c r="J172" i="6"/>
  <c r="BK168" i="6"/>
  <c r="J167" i="6"/>
  <c r="BK166" i="6"/>
  <c r="BK165" i="6"/>
  <c r="J163" i="6"/>
  <c r="J158" i="6"/>
  <c r="J147" i="6"/>
  <c r="BK139" i="6"/>
  <c r="BK135" i="6"/>
  <c r="BK216" i="6"/>
  <c r="BK201" i="6"/>
  <c r="J197" i="6"/>
  <c r="J188" i="6"/>
  <c r="J168" i="6"/>
  <c r="J165" i="6"/>
  <c r="J156" i="6"/>
  <c r="J148" i="6"/>
  <c r="BK141" i="6"/>
  <c r="J131" i="6"/>
  <c r="BK213" i="6"/>
  <c r="J205" i="6"/>
  <c r="J200" i="6"/>
  <c r="J182" i="6"/>
  <c r="BK177" i="6"/>
  <c r="BK163" i="6"/>
  <c r="BK149" i="6"/>
  <c r="J142" i="6"/>
  <c r="BK138" i="6"/>
  <c r="J123" i="6"/>
  <c r="J207" i="6"/>
  <c r="J196" i="6"/>
  <c r="BK187" i="6"/>
  <c r="BK182" i="6"/>
  <c r="BK178" i="6"/>
  <c r="BK158" i="6"/>
  <c r="BK151" i="6"/>
  <c r="J141" i="6"/>
  <c r="BK136" i="6"/>
  <c r="BK188" i="7"/>
  <c r="BK182" i="7"/>
  <c r="BK179" i="7"/>
  <c r="BK175" i="7"/>
  <c r="J166" i="7"/>
  <c r="J161" i="7"/>
  <c r="BK154" i="7"/>
  <c r="J146" i="7"/>
  <c r="BK137" i="7"/>
  <c r="BK133" i="7"/>
  <c r="J190" i="7"/>
  <c r="BK174" i="7"/>
  <c r="BK163" i="7"/>
  <c r="BK160" i="7"/>
  <c r="BK152" i="7"/>
  <c r="J144" i="7"/>
  <c r="BK129" i="7"/>
  <c r="BK189" i="7"/>
  <c r="J175" i="7"/>
  <c r="BK171" i="7"/>
  <c r="J168" i="7"/>
  <c r="BK149" i="7"/>
  <c r="J133" i="7"/>
  <c r="J129" i="7"/>
  <c r="J191" i="7"/>
  <c r="J181" i="7"/>
  <c r="J160" i="7"/>
  <c r="J154" i="7"/>
  <c r="BK146" i="7"/>
  <c r="J136" i="7"/>
  <c r="J131" i="7"/>
  <c r="BK124" i="7"/>
  <c r="BK125" i="2"/>
  <c r="BK135" i="2"/>
  <c r="J132" i="2"/>
  <c r="BK130" i="2"/>
  <c r="BK124" i="2"/>
  <c r="BK123" i="2"/>
  <c r="BK521" i="3"/>
  <c r="BK515" i="3"/>
  <c r="J507" i="3"/>
  <c r="J482" i="3"/>
  <c r="J438" i="3"/>
  <c r="BK425" i="3"/>
  <c r="J411" i="3"/>
  <c r="J381" i="3"/>
  <c r="BK346" i="3"/>
  <c r="J293" i="3"/>
  <c r="J249" i="3"/>
  <c r="J232" i="3"/>
  <c r="J227" i="3"/>
  <c r="J170" i="3"/>
  <c r="J158" i="3"/>
  <c r="J143" i="3"/>
  <c r="BK496" i="3"/>
  <c r="J466" i="3"/>
  <c r="BK439" i="3"/>
  <c r="J425" i="3"/>
  <c r="BK415" i="3"/>
  <c r="BK405" i="3"/>
  <c r="J365" i="3"/>
  <c r="BK307" i="3"/>
  <c r="J281" i="3"/>
  <c r="BK267" i="3"/>
  <c r="BK234" i="3"/>
  <c r="BK221" i="3"/>
  <c r="BK170" i="3"/>
  <c r="J150" i="3"/>
  <c r="BK134" i="3"/>
  <c r="J509" i="3"/>
  <c r="BK466" i="3"/>
  <c r="J432" i="3"/>
  <c r="BK420" i="3"/>
  <c r="BK381" i="3"/>
  <c r="BK365" i="3"/>
  <c r="BK343" i="3"/>
  <c r="J297" i="3"/>
  <c r="J267" i="3"/>
  <c r="J237" i="3"/>
  <c r="BK230" i="3"/>
  <c r="BK219" i="3"/>
  <c r="J521" i="3"/>
  <c r="J492" i="3"/>
  <c r="J456" i="3"/>
  <c r="J443" i="3"/>
  <c r="J424" i="3"/>
  <c r="BK408" i="3"/>
  <c r="J399" i="3"/>
  <c r="BK378" i="3"/>
  <c r="BK351" i="3"/>
  <c r="J319" i="3"/>
  <c r="BK293" i="3"/>
  <c r="J279" i="3"/>
  <c r="J252" i="3"/>
  <c r="BK245" i="3"/>
  <c r="BK232" i="3"/>
  <c r="BK225" i="3"/>
  <c r="BK152" i="3"/>
  <c r="J140" i="3"/>
  <c r="J127" i="3"/>
  <c r="J240" i="4"/>
  <c r="BK230" i="4"/>
  <c r="J201" i="4"/>
  <c r="BK177" i="4"/>
  <c r="J154" i="4"/>
  <c r="BK140" i="4"/>
  <c r="BK258" i="4"/>
  <c r="BK251" i="4"/>
  <c r="BK237" i="4"/>
  <c r="BK214" i="4"/>
  <c r="BK180" i="4"/>
  <c r="BK160" i="4"/>
  <c r="J148" i="4"/>
  <c r="J135" i="4"/>
  <c r="BK260" i="4"/>
  <c r="BK244" i="4"/>
  <c r="BK222" i="4"/>
  <c r="BK205" i="4"/>
  <c r="J189" i="4"/>
  <c r="BK162" i="4"/>
  <c r="J140" i="4"/>
  <c r="BK130" i="4"/>
  <c r="BK208" i="4"/>
  <c r="J198" i="4"/>
  <c r="J165" i="4"/>
  <c r="J132" i="4"/>
  <c r="J345" i="5"/>
  <c r="BK331" i="5"/>
  <c r="J322" i="5"/>
  <c r="BK315" i="5"/>
  <c r="BK306" i="5"/>
  <c r="J296" i="5"/>
  <c r="BK282" i="5"/>
  <c r="J269" i="5"/>
  <c r="BK258" i="5"/>
  <c r="J237" i="5"/>
  <c r="J222" i="5"/>
  <c r="BK216" i="5"/>
  <c r="J191" i="5"/>
  <c r="J185" i="5"/>
  <c r="J165" i="5"/>
  <c r="J145" i="5"/>
  <c r="J326" i="5"/>
  <c r="J320" i="5"/>
  <c r="J304" i="5"/>
  <c r="J271" i="5"/>
  <c r="J259" i="5"/>
  <c r="J250" i="5"/>
  <c r="J231" i="5"/>
  <c r="J200" i="5"/>
  <c r="J183" i="5"/>
  <c r="J160" i="5"/>
  <c r="J333" i="5"/>
  <c r="BK316" i="5"/>
  <c r="J306" i="5"/>
  <c r="J294" i="5"/>
  <c r="J289" i="5"/>
  <c r="J268" i="5"/>
  <c r="J254" i="5"/>
  <c r="BK248" i="5"/>
  <c r="BK235" i="5"/>
  <c r="BK212" i="5"/>
  <c r="BK160" i="5"/>
  <c r="BK133" i="5"/>
  <c r="J339" i="5"/>
  <c r="J331" i="5"/>
  <c r="J315" i="5"/>
  <c r="BK309" i="5"/>
  <c r="BK294" i="5"/>
  <c r="J277" i="5"/>
  <c r="J258" i="5"/>
  <c r="BK227" i="5"/>
  <c r="J212" i="5"/>
  <c r="BK183" i="5"/>
  <c r="BK170" i="5"/>
  <c r="BK151" i="5"/>
  <c r="J133" i="5"/>
  <c r="J213" i="6"/>
  <c r="BK206" i="6"/>
  <c r="BK202" i="6"/>
  <c r="J157" i="6"/>
  <c r="J151" i="6"/>
  <c r="BK143" i="6"/>
  <c r="BK127" i="6"/>
  <c r="BK212" i="6"/>
  <c r="J199" i="6"/>
  <c r="BK191" i="6"/>
  <c r="J178" i="6"/>
  <c r="BK161" i="6"/>
  <c r="J153" i="6"/>
  <c r="BK146" i="6"/>
  <c r="BK140" i="6"/>
  <c r="BK129" i="6"/>
  <c r="BK211" i="6"/>
  <c r="J202" i="6"/>
  <c r="J187" i="6"/>
  <c r="BK180" i="6"/>
  <c r="BK176" i="6"/>
  <c r="J169" i="6"/>
  <c r="BK156" i="6"/>
  <c r="BK148" i="6"/>
  <c r="BK133" i="6"/>
  <c r="J122" i="6"/>
  <c r="BK205" i="6"/>
  <c r="BK198" i="6"/>
  <c r="J193" i="6"/>
  <c r="BK186" i="6"/>
  <c r="J171" i="6"/>
  <c r="J164" i="6"/>
  <c r="J152" i="6"/>
  <c r="J149" i="6"/>
  <c r="J139" i="6"/>
  <c r="BK123" i="6"/>
  <c r="BK190" i="7"/>
  <c r="BK180" i="7"/>
  <c r="J176" i="7"/>
  <c r="BK169" i="7"/>
  <c r="J165" i="7"/>
  <c r="J157" i="7"/>
  <c r="J148" i="7"/>
  <c r="BK136" i="7"/>
  <c r="BK131" i="7"/>
  <c r="BK127" i="7"/>
  <c r="J183" i="7"/>
  <c r="BK176" i="7"/>
  <c r="BK165" i="7"/>
  <c r="BK158" i="7"/>
  <c r="BK150" i="7"/>
  <c r="BK142" i="7"/>
  <c r="J137" i="7"/>
  <c r="BK186" i="7"/>
  <c r="J174" i="7"/>
  <c r="J169" i="7"/>
  <c r="BK159" i="7"/>
  <c r="BK140" i="7"/>
  <c r="J132" i="7"/>
  <c r="J123" i="7"/>
  <c r="J188" i="7"/>
  <c r="J158" i="7"/>
  <c r="J152" i="7"/>
  <c r="J141" i="7"/>
  <c r="BK132" i="7"/>
  <c r="BK126" i="7"/>
  <c r="J126" i="2"/>
  <c r="BK136" i="2"/>
  <c r="J135" i="2"/>
  <c r="J131" i="2"/>
  <c r="BK128" i="2"/>
  <c r="J133" i="2"/>
  <c r="BK519" i="3"/>
  <c r="J514" i="3"/>
  <c r="J505" i="3"/>
  <c r="J464" i="3"/>
  <c r="BK454" i="3"/>
  <c r="BK422" i="3"/>
  <c r="J413" i="3"/>
  <c r="BK384" i="3"/>
  <c r="J343" i="3"/>
  <c r="J294" i="3"/>
  <c r="BK279" i="3"/>
  <c r="BK247" i="3"/>
  <c r="J229" i="3"/>
  <c r="J221" i="3"/>
  <c r="J168" i="3"/>
  <c r="BK150" i="3"/>
  <c r="BK127" i="3"/>
  <c r="BK482" i="3"/>
  <c r="J449" i="3"/>
  <c r="BK436" i="3"/>
  <c r="BK416" i="3"/>
  <c r="BK401" i="3"/>
  <c r="J360" i="3"/>
  <c r="J337" i="3"/>
  <c r="BK283" i="3"/>
  <c r="BK243" i="3"/>
  <c r="BK226" i="3"/>
  <c r="J223" i="3"/>
  <c r="BK168" i="3"/>
  <c r="J152" i="3"/>
  <c r="J519" i="3"/>
  <c r="BK507" i="3"/>
  <c r="J481" i="3"/>
  <c r="BK443" i="3"/>
  <c r="J430" i="3"/>
  <c r="BK399" i="3"/>
  <c r="BK374" i="3"/>
  <c r="BK345" i="3"/>
  <c r="BK316" i="3"/>
  <c r="BK268" i="3"/>
  <c r="J247" i="3"/>
  <c r="BK223" i="3"/>
  <c r="BK144" i="3"/>
  <c r="J517" i="3"/>
  <c r="BK488" i="3"/>
  <c r="BK446" i="3"/>
  <c r="J428" i="3"/>
  <c r="J418" i="3"/>
  <c r="J405" i="3"/>
  <c r="J396" i="3"/>
  <c r="J374" i="3"/>
  <c r="J353" i="3"/>
  <c r="BK337" i="3"/>
  <c r="J307" i="3"/>
  <c r="BK281" i="3"/>
  <c r="J264" i="3"/>
  <c r="BK250" i="3"/>
  <c r="BK239" i="3"/>
  <c r="BK229" i="3"/>
  <c r="BK166" i="3"/>
  <c r="J141" i="3"/>
  <c r="BK139" i="3"/>
  <c r="J261" i="4"/>
  <c r="BK242" i="4"/>
  <c r="J232" i="4"/>
  <c r="J222" i="4"/>
  <c r="BK185" i="4"/>
  <c r="J164" i="4"/>
  <c r="J146" i="4"/>
  <c r="BK132" i="4"/>
  <c r="BK240" i="4"/>
  <c r="BK228" i="4"/>
  <c r="BK189" i="4"/>
  <c r="BK164" i="4"/>
  <c r="J153" i="4"/>
  <c r="J126" i="4"/>
  <c r="J256" i="4"/>
  <c r="J247" i="4"/>
  <c r="BK218" i="4"/>
  <c r="BK201" i="4"/>
  <c r="J185" i="4"/>
  <c r="BK155" i="4"/>
  <c r="BK135" i="4"/>
  <c r="BK247" i="4"/>
  <c r="J200" i="4"/>
  <c r="J181" i="4"/>
  <c r="J162" i="4"/>
  <c r="BK154" i="4"/>
  <c r="J342" i="5"/>
  <c r="BK328" i="5"/>
  <c r="BK319" i="5"/>
  <c r="J313" i="5"/>
  <c r="J301" i="5"/>
  <c r="BK292" i="5"/>
  <c r="J280" i="5"/>
  <c r="J266" i="5"/>
  <c r="J251" i="5"/>
  <c r="BK231" i="5"/>
  <c r="BK218" i="5"/>
  <c r="BK195" i="5"/>
  <c r="J170" i="5"/>
  <c r="BK144" i="5"/>
  <c r="J325" i="5"/>
  <c r="BK322" i="5"/>
  <c r="J309" i="5"/>
  <c r="BK284" i="5"/>
  <c r="BK251" i="5"/>
  <c r="BK238" i="5"/>
  <c r="J216" i="5"/>
  <c r="J189" i="5"/>
  <c r="BK173" i="5"/>
  <c r="J129" i="5"/>
  <c r="BK310" i="5"/>
  <c r="BK299" i="5"/>
  <c r="J291" i="5"/>
  <c r="J278" i="5"/>
  <c r="BK262" i="5"/>
  <c r="BK256" i="5"/>
  <c r="BK239" i="5"/>
  <c r="BK230" i="5"/>
  <c r="J208" i="5"/>
  <c r="J181" i="5"/>
  <c r="J142" i="5"/>
  <c r="BK337" i="5"/>
  <c r="BK313" i="5"/>
  <c r="J299" i="5"/>
  <c r="J283" i="5"/>
  <c r="BK275" i="5"/>
  <c r="J256" i="5"/>
  <c r="BK246" i="5"/>
  <c r="BK223" i="5"/>
  <c r="BK191" i="5"/>
  <c r="BK178" i="5"/>
  <c r="J153" i="5"/>
  <c r="BK145" i="5"/>
  <c r="J214" i="6"/>
  <c r="J203" i="6"/>
  <c r="J161" i="6"/>
  <c r="BK153" i="6"/>
  <c r="J144" i="6"/>
  <c r="J136" i="6"/>
  <c r="BK125" i="6"/>
  <c r="BK210" i="6"/>
  <c r="BK193" i="6"/>
  <c r="J185" i="6"/>
  <c r="BK172" i="6"/>
  <c r="BK159" i="6"/>
  <c r="BK152" i="6"/>
  <c r="J143" i="6"/>
  <c r="J135" i="6"/>
  <c r="J216" i="6"/>
  <c r="BK207" i="6"/>
  <c r="J204" i="6"/>
  <c r="BK197" i="6"/>
  <c r="J181" i="6"/>
  <c r="BK171" i="6"/>
  <c r="BK164" i="6"/>
  <c r="BK145" i="6"/>
  <c r="J140" i="6"/>
  <c r="J127" i="6"/>
  <c r="J212" i="6"/>
  <c r="J195" i="6"/>
  <c r="BK192" i="6"/>
  <c r="BK185" i="6"/>
  <c r="J180" i="6"/>
  <c r="BK169" i="6"/>
  <c r="BK157" i="6"/>
  <c r="J146" i="6"/>
  <c r="J125" i="6"/>
  <c r="BK191" i="7"/>
  <c r="J187" i="7"/>
  <c r="BK181" i="7"/>
  <c r="BK177" i="7"/>
  <c r="BK170" i="7"/>
  <c r="BK162" i="7"/>
  <c r="J155" i="7"/>
  <c r="J147" i="7"/>
  <c r="J140" i="7"/>
  <c r="J134" i="7"/>
  <c r="J128" i="7"/>
  <c r="J180" i="7"/>
  <c r="J173" i="7"/>
  <c r="BK161" i="7"/>
  <c r="BK157" i="7"/>
  <c r="BK148" i="7"/>
  <c r="BK141" i="7"/>
  <c r="BK123" i="7"/>
  <c r="BK178" i="7"/>
  <c r="BK173" i="7"/>
  <c r="J170" i="7"/>
  <c r="J163" i="7"/>
  <c r="BK144" i="7"/>
  <c r="J126" i="7"/>
  <c r="BK187" i="7"/>
  <c r="J171" i="7"/>
  <c r="BK155" i="7"/>
  <c r="J150" i="7"/>
  <c r="J138" i="7"/>
  <c r="J130" i="7"/>
  <c r="J129" i="2"/>
  <c r="J136" i="2"/>
  <c r="BK132" i="2"/>
  <c r="J130" i="2"/>
  <c r="BK126" i="2"/>
  <c r="J123" i="2"/>
  <c r="BK525" i="3"/>
  <c r="BK517" i="3"/>
  <c r="BK509" i="3"/>
  <c r="BK492" i="3"/>
  <c r="BK456" i="3"/>
  <c r="BK426" i="3"/>
  <c r="J420" i="3"/>
  <c r="J401" i="3"/>
  <c r="BK360" i="3"/>
  <c r="J310" i="3"/>
  <c r="J291" i="3"/>
  <c r="J268" i="3"/>
  <c r="J245" i="3"/>
  <c r="J231" i="3"/>
  <c r="J199" i="3"/>
  <c r="BK156" i="3"/>
  <c r="J139" i="3"/>
  <c r="J501" i="3"/>
  <c r="BK481" i="3"/>
  <c r="J446" i="3"/>
  <c r="BK418" i="3"/>
  <c r="J408" i="3"/>
  <c r="J370" i="3"/>
  <c r="J341" i="3"/>
  <c r="BK319" i="3"/>
  <c r="BK294" i="3"/>
  <c r="J269" i="3"/>
  <c r="J239" i="3"/>
  <c r="BK224" i="3"/>
  <c r="J197" i="3"/>
  <c r="J156" i="3"/>
  <c r="BK140" i="3"/>
  <c r="J525" i="3"/>
  <c r="BK514" i="3"/>
  <c r="BK464" i="3"/>
  <c r="J436" i="3"/>
  <c r="J427" i="3"/>
  <c r="BK403" i="3"/>
  <c r="J378" i="3"/>
  <c r="J346" i="3"/>
  <c r="BK291" i="3"/>
  <c r="BK264" i="3"/>
  <c r="J234" i="3"/>
  <c r="BK228" i="3"/>
  <c r="J166" i="3"/>
  <c r="BK141" i="3"/>
  <c r="J483" i="3"/>
  <c r="BK449" i="3"/>
  <c r="J439" i="3"/>
  <c r="BK427" i="3"/>
  <c r="J422" i="3"/>
  <c r="J403" i="3"/>
  <c r="BK376" i="3"/>
  <c r="J355" i="3"/>
  <c r="BK341" i="3"/>
  <c r="BK310" i="3"/>
  <c r="J296" i="3"/>
  <c r="BK277" i="3"/>
  <c r="J243" i="3"/>
  <c r="BK227" i="3"/>
  <c r="BK197" i="3"/>
  <c r="BK148" i="3"/>
  <c r="BK136" i="3"/>
  <c r="J260" i="4"/>
  <c r="J237" i="4"/>
  <c r="J218" i="4"/>
  <c r="BK200" i="4"/>
  <c r="BK181" i="4"/>
  <c r="BK153" i="4"/>
  <c r="BK126" i="4"/>
  <c r="J244" i="4"/>
  <c r="J230" i="4"/>
  <c r="BK198" i="4"/>
  <c r="J177" i="4"/>
  <c r="BK157" i="4"/>
  <c r="BK138" i="4"/>
  <c r="BK261" i="4"/>
  <c r="BK249" i="4"/>
  <c r="BK231" i="4"/>
  <c r="J211" i="4"/>
  <c r="BK194" i="4"/>
  <c r="J179" i="4"/>
  <c r="BK158" i="4"/>
  <c r="J249" i="4"/>
  <c r="J231" i="4"/>
  <c r="J205" i="4"/>
  <c r="J180" i="4"/>
  <c r="J160" i="4"/>
  <c r="J138" i="4"/>
  <c r="J130" i="4"/>
  <c r="J337" i="5"/>
  <c r="BK326" i="5"/>
  <c r="J316" i="5"/>
  <c r="BK303" i="5"/>
  <c r="BK289" i="5"/>
  <c r="BK283" i="5"/>
  <c r="J275" i="5"/>
  <c r="J262" i="5"/>
  <c r="J235" i="5"/>
  <c r="J229" i="5"/>
  <c r="J220" i="5"/>
  <c r="BK208" i="5"/>
  <c r="BK189" i="5"/>
  <c r="BK181" i="5"/>
  <c r="J147" i="5"/>
  <c r="J335" i="5"/>
  <c r="BK318" i="5"/>
  <c r="BK307" i="5"/>
  <c r="J282" i="5"/>
  <c r="BK268" i="5"/>
  <c r="BK244" i="5"/>
  <c r="J223" i="5"/>
  <c r="BK198" i="5"/>
  <c r="BK179" i="5"/>
  <c r="BK168" i="5"/>
  <c r="BK131" i="5"/>
  <c r="BK320" i="5"/>
  <c r="J303" i="5"/>
  <c r="J292" i="5"/>
  <c r="J284" i="5"/>
  <c r="J270" i="5"/>
  <c r="BK259" i="5"/>
  <c r="BK250" i="5"/>
  <c r="BK237" i="5"/>
  <c r="BK220" i="5"/>
  <c r="J198" i="5"/>
  <c r="BK153" i="5"/>
  <c r="J144" i="5"/>
  <c r="J131" i="5"/>
  <c r="BK335" i="5"/>
  <c r="J324" i="5"/>
  <c r="BK304" i="5"/>
  <c r="J288" i="5"/>
  <c r="BK280" i="5"/>
  <c r="BK271" i="5"/>
  <c r="BK254" i="5"/>
  <c r="J239" i="5"/>
  <c r="BK222" i="5"/>
  <c r="BK185" i="5"/>
  <c r="J173" i="5"/>
  <c r="BK165" i="5"/>
  <c r="BK149" i="5"/>
  <c r="J138" i="5"/>
  <c r="J210" i="6"/>
  <c r="BK204" i="6"/>
  <c r="J201" i="6"/>
  <c r="J155" i="6"/>
  <c r="J150" i="6"/>
  <c r="J145" i="6"/>
  <c r="BK131" i="6"/>
  <c r="J215" i="6"/>
  <c r="BK200" i="6"/>
  <c r="BK196" i="6"/>
  <c r="J189" i="6"/>
  <c r="J174" i="6"/>
  <c r="BK167" i="6"/>
  <c r="J154" i="6"/>
  <c r="BK147" i="6"/>
  <c r="BK142" i="6"/>
  <c r="J133" i="6"/>
  <c r="BK214" i="6"/>
  <c r="J206" i="6"/>
  <c r="J198" i="6"/>
  <c r="J186" i="6"/>
  <c r="J179" i="6"/>
  <c r="BK173" i="6"/>
  <c r="J166" i="6"/>
  <c r="BK154" i="6"/>
  <c r="BK144" i="6"/>
  <c r="J129" i="6"/>
  <c r="BK215" i="6"/>
  <c r="BK203" i="6"/>
  <c r="J194" i="6"/>
  <c r="BK189" i="6"/>
  <c r="BK183" i="6"/>
  <c r="J177" i="6"/>
  <c r="J159" i="6"/>
  <c r="BK155" i="6"/>
  <c r="BK150" i="6"/>
  <c r="J138" i="6"/>
  <c r="BK122" i="6"/>
  <c r="BK183" i="7"/>
  <c r="J178" i="7"/>
  <c r="J172" i="7"/>
  <c r="BK168" i="7"/>
  <c r="J159" i="7"/>
  <c r="J149" i="7"/>
  <c r="J142" i="7"/>
  <c r="J135" i="7"/>
  <c r="BK130" i="7"/>
  <c r="J186" i="7"/>
  <c r="J179" i="7"/>
  <c r="J162" i="7"/>
  <c r="J153" i="7"/>
  <c r="J145" i="7"/>
  <c r="BK138" i="7"/>
  <c r="J124" i="7"/>
  <c r="J182" i="7"/>
  <c r="J177" i="7"/>
  <c r="BK166" i="7"/>
  <c r="BK147" i="7"/>
  <c r="BK135" i="7"/>
  <c r="J127" i="7"/>
  <c r="J189" i="7"/>
  <c r="BK172" i="7"/>
  <c r="BK153" i="7"/>
  <c r="BK145" i="7"/>
  <c r="BK134" i="7"/>
  <c r="BK128" i="7"/>
  <c r="R122" i="2" l="1"/>
  <c r="T127" i="2"/>
  <c r="T134" i="2"/>
  <c r="T126" i="3"/>
  <c r="T306" i="3"/>
  <c r="R395" i="3"/>
  <c r="T395" i="3"/>
  <c r="T410" i="3"/>
  <c r="R487" i="3"/>
  <c r="R125" i="4"/>
  <c r="R207" i="4"/>
  <c r="P239" i="4"/>
  <c r="P255" i="4"/>
  <c r="T128" i="5"/>
  <c r="R167" i="5"/>
  <c r="R172" i="5"/>
  <c r="R197" i="5"/>
  <c r="P330" i="5"/>
  <c r="P334" i="5"/>
  <c r="T121" i="6"/>
  <c r="T162" i="6"/>
  <c r="R190" i="6"/>
  <c r="R209" i="6"/>
  <c r="BK122" i="7"/>
  <c r="BK139" i="7"/>
  <c r="J139" i="7" s="1"/>
  <c r="J98" i="7" s="1"/>
  <c r="T139" i="7"/>
  <c r="P143" i="7"/>
  <c r="P167" i="7"/>
  <c r="T167" i="7"/>
  <c r="P122" i="2"/>
  <c r="BK127" i="2"/>
  <c r="J127" i="2" s="1"/>
  <c r="J99" i="2" s="1"/>
  <c r="P134" i="2"/>
  <c r="P126" i="3"/>
  <c r="R306" i="3"/>
  <c r="R125" i="3" s="1"/>
  <c r="R124" i="3" s="1"/>
  <c r="R410" i="3"/>
  <c r="T487" i="3"/>
  <c r="BK125" i="4"/>
  <c r="BK207" i="4"/>
  <c r="J207" i="4" s="1"/>
  <c r="J100" i="4" s="1"/>
  <c r="BK239" i="4"/>
  <c r="J239" i="4"/>
  <c r="J101" i="4" s="1"/>
  <c r="BK255" i="4"/>
  <c r="J255" i="4" s="1"/>
  <c r="J102" i="4" s="1"/>
  <c r="R128" i="5"/>
  <c r="P172" i="5"/>
  <c r="T197" i="5"/>
  <c r="T330" i="5"/>
  <c r="R334" i="5"/>
  <c r="BK121" i="6"/>
  <c r="J121" i="6" s="1"/>
  <c r="J97" i="6" s="1"/>
  <c r="BK162" i="6"/>
  <c r="J162" i="6" s="1"/>
  <c r="J98" i="6" s="1"/>
  <c r="P190" i="6"/>
  <c r="P209" i="6"/>
  <c r="P122" i="7"/>
  <c r="P139" i="7"/>
  <c r="R143" i="7"/>
  <c r="P185" i="7"/>
  <c r="BK122" i="2"/>
  <c r="J122" i="2" s="1"/>
  <c r="J98" i="2" s="1"/>
  <c r="P127" i="2"/>
  <c r="BK134" i="2"/>
  <c r="J134" i="2" s="1"/>
  <c r="J100" i="2" s="1"/>
  <c r="BK126" i="3"/>
  <c r="J126" i="3"/>
  <c r="J98" i="3" s="1"/>
  <c r="BK306" i="3"/>
  <c r="J306" i="3" s="1"/>
  <c r="J100" i="3" s="1"/>
  <c r="P395" i="3"/>
  <c r="P410" i="3"/>
  <c r="P487" i="3"/>
  <c r="T125" i="4"/>
  <c r="P207" i="4"/>
  <c r="R239" i="4"/>
  <c r="R255" i="4"/>
  <c r="P128" i="5"/>
  <c r="P167" i="5"/>
  <c r="BK172" i="5"/>
  <c r="J172" i="5"/>
  <c r="J100" i="5"/>
  <c r="P197" i="5"/>
  <c r="R330" i="5"/>
  <c r="T334" i="5"/>
  <c r="R121" i="6"/>
  <c r="R162" i="6"/>
  <c r="T190" i="6"/>
  <c r="T209" i="6"/>
  <c r="R122" i="7"/>
  <c r="T143" i="7"/>
  <c r="R185" i="7"/>
  <c r="T122" i="2"/>
  <c r="T121" i="2" s="1"/>
  <c r="T120" i="2" s="1"/>
  <c r="R127" i="2"/>
  <c r="R134" i="2"/>
  <c r="R126" i="3"/>
  <c r="P306" i="3"/>
  <c r="BK395" i="3"/>
  <c r="J395" i="3"/>
  <c r="J101" i="3"/>
  <c r="BK410" i="3"/>
  <c r="J410" i="3" s="1"/>
  <c r="J102" i="3" s="1"/>
  <c r="BK487" i="3"/>
  <c r="J487" i="3"/>
  <c r="J103" i="3" s="1"/>
  <c r="P125" i="4"/>
  <c r="P124" i="4"/>
  <c r="P123" i="4"/>
  <c r="AU97" i="1" s="1"/>
  <c r="T207" i="4"/>
  <c r="T239" i="4"/>
  <c r="T255" i="4"/>
  <c r="BK128" i="5"/>
  <c r="J128" i="5"/>
  <c r="J98" i="5"/>
  <c r="BK167" i="5"/>
  <c r="J167" i="5" s="1"/>
  <c r="J99" i="5" s="1"/>
  <c r="T167" i="5"/>
  <c r="T172" i="5"/>
  <c r="BK197" i="5"/>
  <c r="J197" i="5"/>
  <c r="J101" i="5"/>
  <c r="BK330" i="5"/>
  <c r="J330" i="5" s="1"/>
  <c r="J102" i="5" s="1"/>
  <c r="BK334" i="5"/>
  <c r="J334" i="5"/>
  <c r="J103" i="5" s="1"/>
  <c r="P121" i="6"/>
  <c r="P162" i="6"/>
  <c r="BK190" i="6"/>
  <c r="J190" i="6" s="1"/>
  <c r="J99" i="6" s="1"/>
  <c r="BK209" i="6"/>
  <c r="J209" i="6"/>
  <c r="J100" i="6" s="1"/>
  <c r="T122" i="7"/>
  <c r="R139" i="7"/>
  <c r="BK143" i="7"/>
  <c r="J143" i="7" s="1"/>
  <c r="J99" i="7" s="1"/>
  <c r="BK167" i="7"/>
  <c r="J167" i="7"/>
  <c r="J100" i="7" s="1"/>
  <c r="R167" i="7"/>
  <c r="BK185" i="7"/>
  <c r="J185" i="7" s="1"/>
  <c r="J101" i="7" s="1"/>
  <c r="T185" i="7"/>
  <c r="BK204" i="4"/>
  <c r="J204" i="4"/>
  <c r="J99" i="4"/>
  <c r="BK262" i="4"/>
  <c r="J262" i="4" s="1"/>
  <c r="J103" i="4" s="1"/>
  <c r="BK344" i="5"/>
  <c r="J344" i="5"/>
  <c r="J106" i="5"/>
  <c r="BK303" i="3"/>
  <c r="J303" i="3"/>
  <c r="J99" i="3"/>
  <c r="BK524" i="3"/>
  <c r="J524" i="3"/>
  <c r="J104" i="3" s="1"/>
  <c r="BK341" i="5"/>
  <c r="J341" i="5"/>
  <c r="J104" i="5"/>
  <c r="F92" i="7"/>
  <c r="J115" i="7"/>
  <c r="BE136" i="7"/>
  <c r="BE140" i="7"/>
  <c r="BE147" i="7"/>
  <c r="BE148" i="7"/>
  <c r="BE149" i="7"/>
  <c r="BE150" i="7"/>
  <c r="BE159" i="7"/>
  <c r="BE163" i="7"/>
  <c r="BE165" i="7"/>
  <c r="BE166" i="7"/>
  <c r="BE175" i="7"/>
  <c r="BE176" i="7"/>
  <c r="BE178" i="7"/>
  <c r="BE182" i="7"/>
  <c r="BE188" i="7"/>
  <c r="BE190" i="7"/>
  <c r="E85" i="7"/>
  <c r="BE133" i="7"/>
  <c r="BE137" i="7"/>
  <c r="BE142" i="7"/>
  <c r="BE145" i="7"/>
  <c r="BE152" i="7"/>
  <c r="BE154" i="7"/>
  <c r="BE161" i="7"/>
  <c r="BE169" i="7"/>
  <c r="BE170" i="7"/>
  <c r="BE171" i="7"/>
  <c r="BE174" i="7"/>
  <c r="BE179" i="7"/>
  <c r="BE180" i="7"/>
  <c r="BE189" i="7"/>
  <c r="BE123" i="7"/>
  <c r="BE126" i="7"/>
  <c r="BE127" i="7"/>
  <c r="BE129" i="7"/>
  <c r="BE130" i="7"/>
  <c r="BE131" i="7"/>
  <c r="BE134" i="7"/>
  <c r="BE135" i="7"/>
  <c r="BE138" i="7"/>
  <c r="BE146" i="7"/>
  <c r="BE153" i="7"/>
  <c r="BE155" i="7"/>
  <c r="BE157" i="7"/>
  <c r="BE158" i="7"/>
  <c r="BE177" i="7"/>
  <c r="BE181" i="7"/>
  <c r="BE186" i="7"/>
  <c r="BE187" i="7"/>
  <c r="BE124" i="7"/>
  <c r="BE128" i="7"/>
  <c r="BE132" i="7"/>
  <c r="BE141" i="7"/>
  <c r="BE144" i="7"/>
  <c r="BE160" i="7"/>
  <c r="BE162" i="7"/>
  <c r="BE168" i="7"/>
  <c r="BE172" i="7"/>
  <c r="BE173" i="7"/>
  <c r="BE183" i="7"/>
  <c r="BE191" i="7"/>
  <c r="BK127" i="5"/>
  <c r="J127" i="5" s="1"/>
  <c r="J97" i="5" s="1"/>
  <c r="E85" i="6"/>
  <c r="F117" i="6"/>
  <c r="BE123" i="6"/>
  <c r="BE131" i="6"/>
  <c r="BE133" i="6"/>
  <c r="BE139" i="6"/>
  <c r="BE143" i="6"/>
  <c r="BE146" i="6"/>
  <c r="BE152" i="6"/>
  <c r="BE156" i="6"/>
  <c r="BE161" i="6"/>
  <c r="BE164" i="6"/>
  <c r="BE166" i="6"/>
  <c r="BE167" i="6"/>
  <c r="BE172" i="6"/>
  <c r="BE173" i="6"/>
  <c r="BE198" i="6"/>
  <c r="BE207" i="6"/>
  <c r="BE212" i="6"/>
  <c r="BE125" i="6"/>
  <c r="BE135" i="6"/>
  <c r="BE145" i="6"/>
  <c r="BE150" i="6"/>
  <c r="BE159" i="6"/>
  <c r="BE165" i="6"/>
  <c r="BE171" i="6"/>
  <c r="BE174" i="6"/>
  <c r="BE183" i="6"/>
  <c r="BE187" i="6"/>
  <c r="BE188" i="6"/>
  <c r="BE192" i="6"/>
  <c r="BE193" i="6"/>
  <c r="BE195" i="6"/>
  <c r="BE201" i="6"/>
  <c r="BE202" i="6"/>
  <c r="BE211" i="6"/>
  <c r="BE214" i="6"/>
  <c r="BE216" i="6"/>
  <c r="J89" i="6"/>
  <c r="BE127" i="6"/>
  <c r="BE129" i="6"/>
  <c r="BE136" i="6"/>
  <c r="BE138" i="6"/>
  <c r="BE142" i="6"/>
  <c r="BE144" i="6"/>
  <c r="BE149" i="6"/>
  <c r="BE151" i="6"/>
  <c r="BE153" i="6"/>
  <c r="BE157" i="6"/>
  <c r="BE163" i="6"/>
  <c r="BE168" i="6"/>
  <c r="BE178" i="6"/>
  <c r="BE179" i="6"/>
  <c r="BE180" i="6"/>
  <c r="BE186" i="6"/>
  <c r="BE189" i="6"/>
  <c r="BE194" i="6"/>
  <c r="BE197" i="6"/>
  <c r="BE203" i="6"/>
  <c r="BE205" i="6"/>
  <c r="BE206" i="6"/>
  <c r="BE210" i="6"/>
  <c r="BE213" i="6"/>
  <c r="BE215" i="6"/>
  <c r="BE122" i="6"/>
  <c r="BE140" i="6"/>
  <c r="BE141" i="6"/>
  <c r="BE147" i="6"/>
  <c r="BE148" i="6"/>
  <c r="BE154" i="6"/>
  <c r="BE155" i="6"/>
  <c r="BE158" i="6"/>
  <c r="BE169" i="6"/>
  <c r="BE176" i="6"/>
  <c r="BE177" i="6"/>
  <c r="BE181" i="6"/>
  <c r="BE182" i="6"/>
  <c r="BE185" i="6"/>
  <c r="BE191" i="6"/>
  <c r="BE196" i="6"/>
  <c r="BE199" i="6"/>
  <c r="BE200" i="6"/>
  <c r="BE204" i="6"/>
  <c r="J89" i="5"/>
  <c r="F123" i="5"/>
  <c r="BE131" i="5"/>
  <c r="BE138" i="5"/>
  <c r="BE165" i="5"/>
  <c r="BE179" i="5"/>
  <c r="BE193" i="5"/>
  <c r="BE208" i="5"/>
  <c r="BE218" i="5"/>
  <c r="BE220" i="5"/>
  <c r="BE233" i="5"/>
  <c r="BE237" i="5"/>
  <c r="BE238" i="5"/>
  <c r="BE239" i="5"/>
  <c r="BE248" i="5"/>
  <c r="BE250" i="5"/>
  <c r="BE254" i="5"/>
  <c r="BE259" i="5"/>
  <c r="BE268" i="5"/>
  <c r="BE269" i="5"/>
  <c r="BE270" i="5"/>
  <c r="BE283" i="5"/>
  <c r="BE284" i="5"/>
  <c r="BE291" i="5"/>
  <c r="BE298" i="5"/>
  <c r="BE306" i="5"/>
  <c r="BE324" i="5"/>
  <c r="BE325" i="5"/>
  <c r="E116" i="5"/>
  <c r="BE133" i="5"/>
  <c r="BE145" i="5"/>
  <c r="BE173" i="5"/>
  <c r="BE181" i="5"/>
  <c r="BE195" i="5"/>
  <c r="BE198" i="5"/>
  <c r="BE200" i="5"/>
  <c r="BE227" i="5"/>
  <c r="BE235" i="5"/>
  <c r="BE244" i="5"/>
  <c r="BE251" i="5"/>
  <c r="BE258" i="5"/>
  <c r="BE262" i="5"/>
  <c r="BE278" i="5"/>
  <c r="BE280" i="5"/>
  <c r="BE288" i="5"/>
  <c r="BE296" i="5"/>
  <c r="BE303" i="5"/>
  <c r="BE307" i="5"/>
  <c r="BE312" i="5"/>
  <c r="BE315" i="5"/>
  <c r="BE316" i="5"/>
  <c r="BE326" i="5"/>
  <c r="BE331" i="5"/>
  <c r="BE335" i="5"/>
  <c r="J125" i="4"/>
  <c r="J98" i="4" s="1"/>
  <c r="J91" i="5"/>
  <c r="BE144" i="5"/>
  <c r="BE147" i="5"/>
  <c r="BE151" i="5"/>
  <c r="BE160" i="5"/>
  <c r="BE183" i="5"/>
  <c r="BE189" i="5"/>
  <c r="BE191" i="5"/>
  <c r="BE212" i="5"/>
  <c r="BE216" i="5"/>
  <c r="BE223" i="5"/>
  <c r="BE231" i="5"/>
  <c r="BE246" i="5"/>
  <c r="BE256" i="5"/>
  <c r="BE260" i="5"/>
  <c r="BE275" i="5"/>
  <c r="BE277" i="5"/>
  <c r="BE286" i="5"/>
  <c r="BE289" i="5"/>
  <c r="BE292" i="5"/>
  <c r="BE304" i="5"/>
  <c r="BE309" i="5"/>
  <c r="BE313" i="5"/>
  <c r="BE319" i="5"/>
  <c r="BE320" i="5"/>
  <c r="BE328" i="5"/>
  <c r="BE333" i="5"/>
  <c r="BE337" i="5"/>
  <c r="BE129" i="5"/>
  <c r="BE142" i="5"/>
  <c r="BE149" i="5"/>
  <c r="BE153" i="5"/>
  <c r="BE168" i="5"/>
  <c r="BE170" i="5"/>
  <c r="BE178" i="5"/>
  <c r="BE185" i="5"/>
  <c r="BE210" i="5"/>
  <c r="BE222" i="5"/>
  <c r="BE229" i="5"/>
  <c r="BE230" i="5"/>
  <c r="BE252" i="5"/>
  <c r="BE266" i="5"/>
  <c r="BE271" i="5"/>
  <c r="BE282" i="5"/>
  <c r="BE294" i="5"/>
  <c r="BE299" i="5"/>
  <c r="BE301" i="5"/>
  <c r="BE310" i="5"/>
  <c r="BE318" i="5"/>
  <c r="BE322" i="5"/>
  <c r="BE339" i="5"/>
  <c r="BE342" i="5"/>
  <c r="BE345" i="5"/>
  <c r="J119" i="4"/>
  <c r="BE126" i="4"/>
  <c r="BE132" i="4"/>
  <c r="BE135" i="4"/>
  <c r="BE154" i="4"/>
  <c r="BE155" i="4"/>
  <c r="BE157" i="4"/>
  <c r="BE162" i="4"/>
  <c r="BE177" i="4"/>
  <c r="BE179" i="4"/>
  <c r="BE200" i="4"/>
  <c r="BE214" i="4"/>
  <c r="BE218" i="4"/>
  <c r="BE222" i="4"/>
  <c r="BE231" i="4"/>
  <c r="BE234" i="4"/>
  <c r="BE240" i="4"/>
  <c r="BE244" i="4"/>
  <c r="BE256" i="4"/>
  <c r="BE260" i="4"/>
  <c r="E113" i="4"/>
  <c r="BE136" i="4"/>
  <c r="BE138" i="4"/>
  <c r="BE146" i="4"/>
  <c r="BE148" i="4"/>
  <c r="BE153" i="4"/>
  <c r="BE167" i="4"/>
  <c r="BE185" i="4"/>
  <c r="BE237" i="4"/>
  <c r="BE258" i="4"/>
  <c r="J89" i="4"/>
  <c r="BE130" i="4"/>
  <c r="BE140" i="4"/>
  <c r="BE165" i="4"/>
  <c r="BE180" i="4"/>
  <c r="BE181" i="4"/>
  <c r="BE205" i="4"/>
  <c r="BE208" i="4"/>
  <c r="BE230" i="4"/>
  <c r="BE232" i="4"/>
  <c r="BE247" i="4"/>
  <c r="F92" i="4"/>
  <c r="BE158" i="4"/>
  <c r="BE160" i="4"/>
  <c r="BE164" i="4"/>
  <c r="BE189" i="4"/>
  <c r="BE194" i="4"/>
  <c r="BE196" i="4"/>
  <c r="BE198" i="4"/>
  <c r="BE201" i="4"/>
  <c r="BE211" i="4"/>
  <c r="BE228" i="4"/>
  <c r="BE242" i="4"/>
  <c r="BE249" i="4"/>
  <c r="BE251" i="4"/>
  <c r="BE261" i="4"/>
  <c r="BE263" i="4"/>
  <c r="J120" i="3"/>
  <c r="BE139" i="3"/>
  <c r="BE141" i="3"/>
  <c r="BE144" i="3"/>
  <c r="BE148" i="3"/>
  <c r="BE166" i="3"/>
  <c r="BE199" i="3"/>
  <c r="BE231" i="3"/>
  <c r="BE247" i="3"/>
  <c r="BE264" i="3"/>
  <c r="BE267" i="3"/>
  <c r="BE268" i="3"/>
  <c r="BE283" i="3"/>
  <c r="BE341" i="3"/>
  <c r="BE353" i="3"/>
  <c r="BE360" i="3"/>
  <c r="BE381" i="3"/>
  <c r="BE399" i="3"/>
  <c r="BE420" i="3"/>
  <c r="BE439" i="3"/>
  <c r="BE496" i="3"/>
  <c r="BE501" i="3"/>
  <c r="BE505" i="3"/>
  <c r="BE507" i="3"/>
  <c r="BE521" i="3"/>
  <c r="E85" i="3"/>
  <c r="F121" i="3"/>
  <c r="BE134" i="3"/>
  <c r="BE156" i="3"/>
  <c r="BE170" i="3"/>
  <c r="BE197" i="3"/>
  <c r="BE223" i="3"/>
  <c r="BE226" i="3"/>
  <c r="BE227" i="3"/>
  <c r="BE243" i="3"/>
  <c r="BE249" i="3"/>
  <c r="BE273" i="3"/>
  <c r="BE277" i="3"/>
  <c r="BE294" i="3"/>
  <c r="BE307" i="3"/>
  <c r="BE374" i="3"/>
  <c r="BE384" i="3"/>
  <c r="BE403" i="3"/>
  <c r="BE405" i="3"/>
  <c r="BE411" i="3"/>
  <c r="BE415" i="3"/>
  <c r="BE416" i="3"/>
  <c r="BE424" i="3"/>
  <c r="BE425" i="3"/>
  <c r="BE426" i="3"/>
  <c r="BE428" i="3"/>
  <c r="BE446" i="3"/>
  <c r="BE454" i="3"/>
  <c r="BE456" i="3"/>
  <c r="BE464" i="3"/>
  <c r="BE482" i="3"/>
  <c r="BE492" i="3"/>
  <c r="BE515" i="3"/>
  <c r="BE517" i="3"/>
  <c r="BE525" i="3"/>
  <c r="J89" i="3"/>
  <c r="BE127" i="3"/>
  <c r="BE136" i="3"/>
  <c r="BE140" i="3"/>
  <c r="BE143" i="3"/>
  <c r="BE152" i="3"/>
  <c r="BE158" i="3"/>
  <c r="BE230" i="3"/>
  <c r="BE232" i="3"/>
  <c r="BE234" i="3"/>
  <c r="BE237" i="3"/>
  <c r="BE245" i="3"/>
  <c r="BE250" i="3"/>
  <c r="BE252" i="3"/>
  <c r="BE279" i="3"/>
  <c r="BE291" i="3"/>
  <c r="BE343" i="3"/>
  <c r="BE345" i="3"/>
  <c r="BE351" i="3"/>
  <c r="BE355" i="3"/>
  <c r="BE370" i="3"/>
  <c r="BE376" i="3"/>
  <c r="BE378" i="3"/>
  <c r="BE407" i="3"/>
  <c r="BE408" i="3"/>
  <c r="BE418" i="3"/>
  <c r="BE438" i="3"/>
  <c r="BE483" i="3"/>
  <c r="BE488" i="3"/>
  <c r="BE150" i="3"/>
  <c r="BE164" i="3"/>
  <c r="BE168" i="3"/>
  <c r="BE219" i="3"/>
  <c r="BE221" i="3"/>
  <c r="BE224" i="3"/>
  <c r="BE225" i="3"/>
  <c r="BE228" i="3"/>
  <c r="BE229" i="3"/>
  <c r="BE239" i="3"/>
  <c r="BE241" i="3"/>
  <c r="BE269" i="3"/>
  <c r="BE281" i="3"/>
  <c r="BE293" i="3"/>
  <c r="BE296" i="3"/>
  <c r="BE297" i="3"/>
  <c r="BE304" i="3"/>
  <c r="BE310" i="3"/>
  <c r="BE316" i="3"/>
  <c r="BE319" i="3"/>
  <c r="BE337" i="3"/>
  <c r="BE346" i="3"/>
  <c r="BE365" i="3"/>
  <c r="BE396" i="3"/>
  <c r="BE401" i="3"/>
  <c r="BE413" i="3"/>
  <c r="BE422" i="3"/>
  <c r="BE427" i="3"/>
  <c r="BE430" i="3"/>
  <c r="BE432" i="3"/>
  <c r="BE436" i="3"/>
  <c r="BE443" i="3"/>
  <c r="BE449" i="3"/>
  <c r="BE458" i="3"/>
  <c r="BE466" i="3"/>
  <c r="BE481" i="3"/>
  <c r="BE509" i="3"/>
  <c r="BE514" i="3"/>
  <c r="BE519" i="3"/>
  <c r="E110" i="2"/>
  <c r="J114" i="2"/>
  <c r="J91" i="2"/>
  <c r="BE123" i="2"/>
  <c r="BE125" i="2"/>
  <c r="BE126" i="2"/>
  <c r="BE130" i="2"/>
  <c r="BE131" i="2"/>
  <c r="BE132" i="2"/>
  <c r="BE133" i="2"/>
  <c r="BE135" i="2"/>
  <c r="BE136" i="2"/>
  <c r="F92" i="2"/>
  <c r="BE124" i="2"/>
  <c r="BE128" i="2"/>
  <c r="BE129" i="2"/>
  <c r="F35" i="2"/>
  <c r="BB95" i="1"/>
  <c r="F36" i="3"/>
  <c r="BC96" i="1"/>
  <c r="F35" i="4"/>
  <c r="BB97" i="1"/>
  <c r="F37" i="5"/>
  <c r="BD98" i="1"/>
  <c r="J34" i="5"/>
  <c r="AW98" i="1"/>
  <c r="F36" i="6"/>
  <c r="BC99" i="1" s="1"/>
  <c r="F35" i="7"/>
  <c r="BB100" i="1"/>
  <c r="F34" i="2"/>
  <c r="BA95" i="1"/>
  <c r="F36" i="2"/>
  <c r="BC95" i="1"/>
  <c r="F34" i="3"/>
  <c r="BA96" i="1"/>
  <c r="F34" i="4"/>
  <c r="BA97" i="1"/>
  <c r="F36" i="5"/>
  <c r="BC98" i="1"/>
  <c r="F34" i="6"/>
  <c r="BA99" i="1" s="1"/>
  <c r="J34" i="6"/>
  <c r="AW99" i="1" s="1"/>
  <c r="F36" i="7"/>
  <c r="BC100" i="1"/>
  <c r="F37" i="7"/>
  <c r="BD100" i="1"/>
  <c r="J34" i="2"/>
  <c r="AW95" i="1"/>
  <c r="F35" i="3"/>
  <c r="BB96" i="1"/>
  <c r="J34" i="3"/>
  <c r="AW96" i="1" s="1"/>
  <c r="F37" i="4"/>
  <c r="BD97" i="1"/>
  <c r="F36" i="4"/>
  <c r="BC97" i="1"/>
  <c r="F34" i="5"/>
  <c r="BA98" i="1"/>
  <c r="F35" i="6"/>
  <c r="BB99" i="1" s="1"/>
  <c r="J34" i="7"/>
  <c r="AW100" i="1"/>
  <c r="F37" i="2"/>
  <c r="BD95" i="1" s="1"/>
  <c r="F37" i="3"/>
  <c r="BD96" i="1" s="1"/>
  <c r="J34" i="4"/>
  <c r="AW97" i="1"/>
  <c r="F35" i="5"/>
  <c r="BB98" i="1"/>
  <c r="F37" i="6"/>
  <c r="BD99" i="1" s="1"/>
  <c r="F34" i="7"/>
  <c r="BA100" i="1" s="1"/>
  <c r="P121" i="7" l="1"/>
  <c r="AU100" i="1" s="1"/>
  <c r="P120" i="6"/>
  <c r="AU99" i="1" s="1"/>
  <c r="R120" i="6"/>
  <c r="BK120" i="6"/>
  <c r="J120" i="6" s="1"/>
  <c r="J30" i="6" s="1"/>
  <c r="AG99" i="1" s="1"/>
  <c r="BK125" i="3"/>
  <c r="J125" i="3" s="1"/>
  <c r="J97" i="3" s="1"/>
  <c r="T124" i="4"/>
  <c r="T123" i="4" s="1"/>
  <c r="BK121" i="7"/>
  <c r="J121" i="7"/>
  <c r="J96" i="7" s="1"/>
  <c r="BK124" i="4"/>
  <c r="J124" i="4" s="1"/>
  <c r="J97" i="4" s="1"/>
  <c r="T120" i="6"/>
  <c r="R124" i="4"/>
  <c r="R123" i="4"/>
  <c r="T121" i="7"/>
  <c r="P125" i="3"/>
  <c r="P124" i="3"/>
  <c r="AU96" i="1" s="1"/>
  <c r="P121" i="2"/>
  <c r="P120" i="2"/>
  <c r="AU95" i="1"/>
  <c r="T125" i="3"/>
  <c r="T124" i="3"/>
  <c r="R121" i="7"/>
  <c r="P127" i="5"/>
  <c r="P126" i="5" s="1"/>
  <c r="AU98" i="1" s="1"/>
  <c r="R127" i="5"/>
  <c r="R126" i="5" s="1"/>
  <c r="T127" i="5"/>
  <c r="T126" i="5"/>
  <c r="R121" i="2"/>
  <c r="R120" i="2"/>
  <c r="BK121" i="2"/>
  <c r="J121" i="2"/>
  <c r="J97" i="2"/>
  <c r="J122" i="7"/>
  <c r="J97" i="7"/>
  <c r="BK343" i="5"/>
  <c r="BK126" i="5" s="1"/>
  <c r="J126" i="5" s="1"/>
  <c r="J30" i="5" s="1"/>
  <c r="AG98" i="1" s="1"/>
  <c r="BK124" i="3"/>
  <c r="J124" i="3"/>
  <c r="J30" i="3" s="1"/>
  <c r="AG96" i="1" s="1"/>
  <c r="F33" i="3"/>
  <c r="AZ96" i="1" s="1"/>
  <c r="F33" i="6"/>
  <c r="AZ99" i="1" s="1"/>
  <c r="BB94" i="1"/>
  <c r="AX94" i="1"/>
  <c r="F33" i="2"/>
  <c r="AZ95" i="1" s="1"/>
  <c r="F33" i="4"/>
  <c r="AZ97" i="1" s="1"/>
  <c r="F33" i="5"/>
  <c r="AZ98" i="1"/>
  <c r="J33" i="7"/>
  <c r="AV100" i="1" s="1"/>
  <c r="AT100" i="1" s="1"/>
  <c r="BC94" i="1"/>
  <c r="AY94" i="1" s="1"/>
  <c r="J33" i="2"/>
  <c r="AV95" i="1"/>
  <c r="AT95" i="1"/>
  <c r="J33" i="4"/>
  <c r="AV97" i="1" s="1"/>
  <c r="AT97" i="1" s="1"/>
  <c r="J33" i="5"/>
  <c r="AV98" i="1"/>
  <c r="AT98" i="1" s="1"/>
  <c r="F33" i="7"/>
  <c r="AZ100" i="1" s="1"/>
  <c r="BD94" i="1"/>
  <c r="W33" i="1" s="1"/>
  <c r="J33" i="3"/>
  <c r="AV96" i="1" s="1"/>
  <c r="AT96" i="1" s="1"/>
  <c r="J33" i="6"/>
  <c r="AV99" i="1" s="1"/>
  <c r="AT99" i="1" s="1"/>
  <c r="BA94" i="1"/>
  <c r="AW94" i="1" s="1"/>
  <c r="AK30" i="1" s="1"/>
  <c r="AN99" i="1" l="1"/>
  <c r="J96" i="6"/>
  <c r="J343" i="5"/>
  <c r="J105" i="5" s="1"/>
  <c r="BK120" i="2"/>
  <c r="J120" i="2"/>
  <c r="J96" i="2"/>
  <c r="BK123" i="4"/>
  <c r="J123" i="4" s="1"/>
  <c r="J96" i="4" s="1"/>
  <c r="AN98" i="1"/>
  <c r="J96" i="5"/>
  <c r="J39" i="6"/>
  <c r="J39" i="5"/>
  <c r="AN96" i="1"/>
  <c r="J96" i="3"/>
  <c r="J39" i="3"/>
  <c r="AU94" i="1"/>
  <c r="J30" i="7"/>
  <c r="AG100" i="1" s="1"/>
  <c r="W31" i="1"/>
  <c r="AZ94" i="1"/>
  <c r="AV94" i="1" s="1"/>
  <c r="AK29" i="1" s="1"/>
  <c r="W32" i="1"/>
  <c r="W30" i="1"/>
  <c r="J39" i="7" l="1"/>
  <c r="AN100" i="1"/>
  <c r="J30" i="4"/>
  <c r="AG97" i="1"/>
  <c r="AN97" i="1"/>
  <c r="J30" i="2"/>
  <c r="AG95" i="1"/>
  <c r="W29" i="1"/>
  <c r="AT94" i="1"/>
  <c r="J39" i="2" l="1"/>
  <c r="J39" i="4"/>
  <c r="AN95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<sst xmlns="http://schemas.openxmlformats.org/spreadsheetml/2006/main" count="12177" uniqueCount="1617">
  <si>
    <t>Export Komplet</t>
  </si>
  <si>
    <t/>
  </si>
  <si>
    <t>2.0</t>
  </si>
  <si>
    <t>False</t>
  </si>
  <si>
    <t>{50bd0232-17f6-4df3-8f71-307350c3766c}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</si>
  <si>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</si>
  <si>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</si>
  <si>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</si>
  <si>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</si>
  <si>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</si>
  <si>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</si>
  <si>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</si>
  <si>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</si>
  <si>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</si>
  <si>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43-23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</si>
  <si>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</si>
  <si>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</si>
  <si>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Sportovní v Přelouči</t>
  </si>
  <si>
    <t>KSO:</t>
  </si>
  <si>
    <t>CC-CZ:</t>
  </si>
  <si>
    <t>Místo:</t>
  </si>
  <si>
    <t>Přelouč</t>
  </si>
  <si>
    <t>Datum:</t>
  </si>
  <si>
    <t>27. 11. 2023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</si>
  <si>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</si>
  <si>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</si>
  <si>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</si>
  <si>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</si>
  <si>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</si>
  <si>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</si>
  <si>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</si>
  <si>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</si>
  <si>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</si>
  <si>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</si>
  <si>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</si>
  <si>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</si>
  <si>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</si>
  <si>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</si>
  <si>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</si>
  <si>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</si>
  <si>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</si>
  <si>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</si>
  <si>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</si>
  <si>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</si>
  <si>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</si>
  <si>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</si>
  <si>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</si>
  <si>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</si>
  <si>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</si>
  <si>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</si>
  <si>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</si>
  <si>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</si>
  <si>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</si>
  <si>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</si>
  <si>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</si>
  <si>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</si>
  <si>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</si>
  <si>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</si>
  <si>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</si>
  <si>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</si>
  <si>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</si>
  <si>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</si>
  <si>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</si>
  <si>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</si>
  <si>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</si>
  <si>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</si>
  <si>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</si>
  <si>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</si>
  <si>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</si>
  <si>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</si>
  <si>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</si>
  <si>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</si>
  <si>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</si>
  <si>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</si>
  <si>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</si>
  <si>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</si>
  <si>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</si>
  <si>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</si>
  <si>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</si>
  <si>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</si>
  <si>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</si>
  <si>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</si>
  <si>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</t>
  </si>
  <si>
    <t>STA</t>
  </si>
  <si>
    <t>1</t>
  </si>
  <si>
    <t>{d42202d6-9521-4f84-bb29-c1606e551ffc}</t>
  </si>
  <si>
    <t>2</t>
  </si>
  <si>
    <t>SO 101</t>
  </si>
  <si>
    <t>KOMUNIKACE ÚSEK  A, B</t>
  </si>
  <si>
    <t>{b4e45eb2-d7a7-40fc-bafe-7828d220e708}</t>
  </si>
  <si>
    <t>SO 102</t>
  </si>
  <si>
    <t>KOMUNIKACE ÚSEK D</t>
  </si>
  <si>
    <t>{a5e91d31-bf53-4f08-9558-8b8b8ef0512d}</t>
  </si>
  <si>
    <t>SO 301</t>
  </si>
  <si>
    <t>DEŠŤOVÁ KANALIZACE</t>
  </si>
  <si>
    <t>{7bd8c5f3-a621-493a-9dd6-494c0a1a3bda}</t>
  </si>
  <si>
    <t>SO 401</t>
  </si>
  <si>
    <t>VEŘEJNÉ OSVĚTLENÍ</t>
  </si>
  <si>
    <t>{4f833202-c334-4031-96c7-cf4524a0c6d5}</t>
  </si>
  <si>
    <t>SO 402</t>
  </si>
  <si>
    <t>TRASA KAMEROVÉHO SYSTÉMU</t>
  </si>
  <si>
    <t>{17097c29-7b98-48b7-9a13-c658bdf361b0}</t>
  </si>
  <si>
    <t>KRYCÍ LIST SOUPISU PRACÍ</t>
  </si>
  <si>
    <t>Objekt:</t>
  </si>
  <si>
    <t>SO 000 -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</si>
  <si>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</si>
  <si>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</si>
  <si>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</si>
  <si>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</si>
  <si>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</si>
  <si>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</si>
  <si>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</si>
  <si>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</si>
  <si>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</si>
  <si>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</si>
  <si>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</si>
  <si>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</si>
  <si>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</si>
  <si>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</si>
  <si>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</si>
  <si>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</si>
  <si>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</si>
  <si>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</si>
  <si>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</si>
  <si>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</si>
  <si>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</si>
  <si>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</si>
  <si>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</si>
  <si>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</si>
  <si>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</si>
  <si>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</si>
  <si>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</si>
  <si>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</si>
  <si>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</si>
  <si>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012103001</t>
  </si>
  <si>
    <t>Geodetické práce před výstavbou - vytýčení stavby</t>
  </si>
  <si>
    <t>Kč</t>
  </si>
  <si>
    <t>4</t>
  </si>
  <si>
    <t>012103002</t>
  </si>
  <si>
    <t>Geodetické práce před výstavbou - vytýčení sítí</t>
  </si>
  <si>
    <t>3</t>
  </si>
  <si>
    <t>012203000</t>
  </si>
  <si>
    <t>Geodetické vytýčení stavby v průběhu výstavby a zaměření skutečného stavu</t>
  </si>
  <si>
    <t>6</t>
  </si>
  <si>
    <t>013254000</t>
  </si>
  <si>
    <t>Dokumentace skutečného provedení stavby - 4x tištěná, 1x na CD</t>
  </si>
  <si>
    <t>8</t>
  </si>
  <si>
    <t>VRN3</t>
  </si>
  <si>
    <t>Zařízení staveniště</t>
  </si>
  <si>
    <t>030001000</t>
  </si>
  <si>
    <t>10</t>
  </si>
  <si>
    <t>032903000</t>
  </si>
  <si>
    <t>Náklady na provoz a údržbu vybavení staveniště</t>
  </si>
  <si>
    <t>7</t>
  </si>
  <si>
    <t>034303000</t>
  </si>
  <si>
    <t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</t>
  </si>
  <si>
    <t>14</t>
  </si>
  <si>
    <t>034403001</t>
  </si>
  <si>
    <t>Pomocné práce zajištění nebo řízení regulaci a ochranu dopravy - úhrnná částka musí obsahovat veškeré nákl. na dočasné úpravy a regulaci dopr.(i pěší) na staveništi a oplocení a ochranu výkopů</t>
  </si>
  <si>
    <t>16</t>
  </si>
  <si>
    <t>9</t>
  </si>
  <si>
    <t>034503000</t>
  </si>
  <si>
    <t>Informační tabule na staveništi - označení stavby dle vzoru dodavatele</t>
  </si>
  <si>
    <t>kus</t>
  </si>
  <si>
    <t>18</t>
  </si>
  <si>
    <t>039103000</t>
  </si>
  <si>
    <t>Rozebrání, bourání a odvoz zařízení staveniště</t>
  </si>
  <si>
    <t>20</t>
  </si>
  <si>
    <t>VRN4</t>
  </si>
  <si>
    <t>Inženýrská činnost</t>
  </si>
  <si>
    <t>11</t>
  </si>
  <si>
    <t>041903000</t>
  </si>
  <si>
    <t>Dozor jiné osoby - geotechnické posouzení  (2 návštěvy stavby)</t>
  </si>
  <si>
    <t>22</t>
  </si>
  <si>
    <t>043134000</t>
  </si>
  <si>
    <t>Zkoušky zatěžovací - provedení zatěžovacích statických zkoušek pro ověření únosnosti pláně</t>
  </si>
  <si>
    <t>24</t>
  </si>
  <si>
    <t>SO 101 - KOMUNIKACE ÚSEK  A, B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</si>
  <si>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</si>
  <si>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</si>
  <si>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</si>
  <si>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</si>
  <si>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</si>
  <si>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</si>
  <si>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</si>
  <si>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</si>
  <si>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</si>
  <si>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</si>
  <si>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</si>
  <si>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</si>
  <si>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</si>
  <si>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</si>
  <si>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CS ÚRS 2024 01</t>
  </si>
  <si>
    <t>-13316254</t>
  </si>
  <si>
    <t>VV</t>
  </si>
  <si>
    <t>"K VÝPOČTU BYLA POUŽITA SITUACE A PŘÍČNÉ ŘEZY"</t>
  </si>
  <si>
    <t>"úsek A"</t>
  </si>
  <si>
    <t>"vlevo"940,0</t>
  </si>
  <si>
    <t>"vpravo"342,5+130,5</t>
  </si>
  <si>
    <t>"úsek B"196,0</t>
  </si>
  <si>
    <t>Součet</t>
  </si>
  <si>
    <t>112101101</t>
  </si>
  <si>
    <t>Odstranění stromů listnatých průměru kmene přes 100 do 300 mm</t>
  </si>
  <si>
    <t>322882375</t>
  </si>
  <si>
    <t>"č.16 - 13, 13, 18"3</t>
  </si>
  <si>
    <t>112101102</t>
  </si>
  <si>
    <t>Odstranění stromů listnatých průměru kmene přes 300 do 500 mm</t>
  </si>
  <si>
    <t>628955465</t>
  </si>
  <si>
    <t>"stromy ke kácení průměr kmene"</t>
  </si>
  <si>
    <t>"č.8 - 43cm, č.9 - 48cm, č.10 - 35cm, č.11 - 37cm, č.12 - 35cm, č.13 - 34cm, č.15 - 32cm"7</t>
  </si>
  <si>
    <t>111211231</t>
  </si>
  <si>
    <t>Snesení listnatého klestu D do 30 cm ve svahu do 1:3</t>
  </si>
  <si>
    <t>-389634425</t>
  </si>
  <si>
    <t>111211232</t>
  </si>
  <si>
    <t>Snesení listnatého klestu D přes 30 cm ve svahu do 1:3</t>
  </si>
  <si>
    <t>-1966290486</t>
  </si>
  <si>
    <t>112151512</t>
  </si>
  <si>
    <t>Řez a průklest stromů pomocí mobilní plošiny v přes 10 do 15 m</t>
  </si>
  <si>
    <t>CS ÚRS 2023 02</t>
  </si>
  <si>
    <t>357355960</t>
  </si>
  <si>
    <t>"stromy v parku v blízkosti chodníku - odhad" 10,0</t>
  </si>
  <si>
    <t>112251102</t>
  </si>
  <si>
    <t>Odstranění pařezů průměru přes 300 do 500 mm</t>
  </si>
  <si>
    <t>-1280207994</t>
  </si>
  <si>
    <t>113107222</t>
  </si>
  <si>
    <t>Odstranění podkladu z kameniva drceného tl přes 100 do 200 mm strojně pl přes 200 m2</t>
  </si>
  <si>
    <t>-796387876</t>
  </si>
  <si>
    <t>"v místě točny"465,0"</t>
  </si>
  <si>
    <t>"na KÚ"551,0</t>
  </si>
  <si>
    <t>113107223</t>
  </si>
  <si>
    <t>Odstranění podkladu z kameniva drceného tl přes 200 do 300 mm strojně pl přes 200 m2</t>
  </si>
  <si>
    <t>1376554712</t>
  </si>
  <si>
    <t>"v místě stáv. vozovky mimo rýhu kanalizace" 180,0+173,0+220,0+181,0</t>
  </si>
  <si>
    <t>113107224</t>
  </si>
  <si>
    <t>Odstranění podkladu z kameniva drceného tl přes 300 do 400 mm strojně pl přes 200 m2</t>
  </si>
  <si>
    <t>-1225532782</t>
  </si>
  <si>
    <t>"provizorní úprava vozovky nad novou kanalizací"1311,0</t>
  </si>
  <si>
    <t>113154234</t>
  </si>
  <si>
    <t>Frézování živičného krytu tl 100 mm pruh š přes 1 do 2 m pl přes 500 do 1000 m2 bez překážek v trase</t>
  </si>
  <si>
    <t>-2058766661</t>
  </si>
  <si>
    <t>"na ZÚ"463,0</t>
  </si>
  <si>
    <t>"na KÚ"220,0+81,7+181,0</t>
  </si>
  <si>
    <t>1131543341</t>
  </si>
  <si>
    <t>Frézování živičného krytu tl 100 mm pruh š přes 1 do 2 m pl přes 1000 do 10000 m2 bez překážek v trase</t>
  </si>
  <si>
    <t>-848027691</t>
  </si>
  <si>
    <t>"v místě provizorní vozovky nad novou kanalizací bez rýhy na KÚ"1311,0-81,7</t>
  </si>
  <si>
    <t>13</t>
  </si>
  <si>
    <t>113201112</t>
  </si>
  <si>
    <t>Vytrhání obrub silničních ležatých</t>
  </si>
  <si>
    <t>m</t>
  </si>
  <si>
    <t>1036416910</t>
  </si>
  <si>
    <t>"V.P. na ZÚ vlevo"2*36,5</t>
  </si>
  <si>
    <t>"vpravo"47,0</t>
  </si>
  <si>
    <t>"na KÚ vlevo"89,5</t>
  </si>
  <si>
    <t>"vpravo"2*35,5</t>
  </si>
  <si>
    <t>113202111</t>
  </si>
  <si>
    <t>Vytrhání obrub krajníků obrubníků stojatých</t>
  </si>
  <si>
    <t>724871667</t>
  </si>
  <si>
    <t>"vpravo na ZÚ"47,0+19,0</t>
  </si>
  <si>
    <t>15</t>
  </si>
  <si>
    <t>119001401</t>
  </si>
  <si>
    <t>Dočasné zajištění potrubí ocelového nebo litinového DN do 200 mm</t>
  </si>
  <si>
    <t>-646377879</t>
  </si>
  <si>
    <t>"plyn"11,0+26,0+21,0+13,0+27,0</t>
  </si>
  <si>
    <t>119001421</t>
  </si>
  <si>
    <t>Dočasné zajištění kabelů a kabelových tratí ze 3 volně ložených kabelů</t>
  </si>
  <si>
    <t>-1521612536</t>
  </si>
  <si>
    <t>"el.kabel vpravo"8,0+26,0+27,0+9,0+10,5</t>
  </si>
  <si>
    <t>17</t>
  </si>
  <si>
    <t>122251106</t>
  </si>
  <si>
    <t>Odkopávky a prokopávky nezapažené v hornině třídy těžitelnosti I skupiny 3 objem do 5000 m3 strojně</t>
  </si>
  <si>
    <t>m3</t>
  </si>
  <si>
    <t>275635313</t>
  </si>
  <si>
    <t>"sanace aktivní zóny"</t>
  </si>
  <si>
    <t>"vozovka mimo obetonování kanalizace"</t>
  </si>
  <si>
    <t>192,0+192,5+58,0+729,0+36,0</t>
  </si>
  <si>
    <t>"točna+odbočka"659,0</t>
  </si>
  <si>
    <t>Mezisoučet</t>
  </si>
  <si>
    <t>"parkoviště"</t>
  </si>
  <si>
    <t>"vlevo"266,6+440,3+72,0+42,0+182,0+13,0</t>
  </si>
  <si>
    <t>"vpravo"44,5+212,6+87,0</t>
  </si>
  <si>
    <t>"chodníky"</t>
  </si>
  <si>
    <t>"vlevo"</t>
  </si>
  <si>
    <t>"dlažba s fasetkami"25,6</t>
  </si>
  <si>
    <t>"dlažba rovná"3,0+1,3+101,5+330,0</t>
  </si>
  <si>
    <t>"dlažba pro nevidomé"4,2+2,0+2,8+1,0+2,0+3,0</t>
  </si>
  <si>
    <t>"pojížděný chodník u mostu tl. 0,10m"52,5</t>
  </si>
  <si>
    <t>"vpravo"</t>
  </si>
  <si>
    <t>"dlažba s fasetkami"128,5+39,5+42,0+12,2</t>
  </si>
  <si>
    <t>"dlažba rovná"0,4+1,3+1,0+1,5+0,5+1,5+1,0</t>
  </si>
  <si>
    <t>"dlažba pro nevidomé"0,6+1,8+1,2+1,9+0,6+2,2+1,0</t>
  </si>
  <si>
    <t>"vozovka 1866,5*0,5=933,25m3, parkoviště 1360,0*0,3=408,0m3, chodníky 767,6*0,3=230,28m3"</t>
  </si>
  <si>
    <t>933,25+408,0+230,28</t>
  </si>
  <si>
    <t>"výkop pro kačírek u čp. 1338"8,5*0,15</t>
  </si>
  <si>
    <t>"výkop úsek A dle tabulky kubatur"150,94</t>
  </si>
  <si>
    <t>"výkop točna dle tabulky kubatur"98,7</t>
  </si>
  <si>
    <t>"odkopávky celkem"1571,53+1,28+150,94+98,7</t>
  </si>
  <si>
    <t>129001101</t>
  </si>
  <si>
    <t>Příplatek za ztížení odkopávky nebo prokopávky v blízkosti inženýrských sítí</t>
  </si>
  <si>
    <t>-1416892814</t>
  </si>
  <si>
    <t>"podél inž. sítí - odhad"190,0*0,4*0,4</t>
  </si>
  <si>
    <t>19</t>
  </si>
  <si>
    <t>132251103</t>
  </si>
  <si>
    <t>Hloubení rýh nezapažených š do 800 mm v hornině třídy těžitelnosti I skupiny 3 objem do 100 m3 strojně</t>
  </si>
  <si>
    <t>-1687875730</t>
  </si>
  <si>
    <t>"podélná drenáž"</t>
  </si>
  <si>
    <t>"vlevo"0,4*0,5*(127,0+5,0+13,6+12,0+6,0+23,2+31,0+1,5+12,2)</t>
  </si>
  <si>
    <t>"vpravo"0,4*0,5*(3,3+11,2+7,7+2,6+8,5+5,0+10,0+4,5+4,0+13,5+5,0+18,6+3,2+6,0+25,5+11,0)</t>
  </si>
  <si>
    <t>"silniční obruba"</t>
  </si>
  <si>
    <t>"sil.obr.+V.P. vlevo"0,6*0,3*44,2</t>
  </si>
  <si>
    <t>"sil.obr. vlevo"0,35*0,3*(52,2+46,3+146,2+3,5+115,5+122,5+7,0+7,1+15,1+11,7)</t>
  </si>
  <si>
    <t>"sil.obr.+V.P.-odv.žlab vpravo"0,6*0,3*49,5</t>
  </si>
  <si>
    <t>"V.P."0,45*0,3*16,5</t>
  </si>
  <si>
    <t>"palisáda"0,32*0,3*28,3</t>
  </si>
  <si>
    <t>"sil. obr. vpravo"0,35*0,3*(233,5+40,6+41,0)</t>
  </si>
  <si>
    <t>"záhonová obruba"</t>
  </si>
  <si>
    <t>"vlevo"0,3*0,3*(17,0+60,3+164,6+8,5+10,0+68,0+41,0)</t>
  </si>
  <si>
    <t>"záhon.obr.+odvod.žlab"0,55*0,3*105,0</t>
  </si>
  <si>
    <t>"vpravo"0,3*0,3*(9,05+3,3+52,0+43,5+5,9+13,5+25,5+32,2+6,2+6,8+20,0)</t>
  </si>
  <si>
    <t>"prodloužení chráničky pro cirkus"0,8*1,2*(8,0+2,0)</t>
  </si>
  <si>
    <t>133254101</t>
  </si>
  <si>
    <t>Hloubení šachet zapažených v hornině třídy těžitelnosti I skupiny 3 objem do 20 m3</t>
  </si>
  <si>
    <t>-516278103</t>
  </si>
  <si>
    <t>"na obou koncích chráničky pro pipojení např. cirkusu"1,5*1,5*1,2*2</t>
  </si>
  <si>
    <t>151101101</t>
  </si>
  <si>
    <t>Zřízení příložného pažení a rozepření stěn rýh hl do 2 m</t>
  </si>
  <si>
    <t>-1176987103</t>
  </si>
  <si>
    <t>"odhad"4*1,5*1,2*2</t>
  </si>
  <si>
    <t>151101111</t>
  </si>
  <si>
    <t>Odstranění příložného pažení a rozepření stěn rýh hl do 2 m</t>
  </si>
  <si>
    <t>1751443074</t>
  </si>
  <si>
    <t>23</t>
  </si>
  <si>
    <t>162201401</t>
  </si>
  <si>
    <t>Vodorovné přemístění větví stromů listnatých do 1 km D kmene přes 100 do 300 mm</t>
  </si>
  <si>
    <t>-1727614012</t>
  </si>
  <si>
    <t>162201402</t>
  </si>
  <si>
    <t>Vodorovné přemístění větví stromů listnatých do 1 km D kmene přes 300 do 500 mm</t>
  </si>
  <si>
    <t>-124764236</t>
  </si>
  <si>
    <t>25</t>
  </si>
  <si>
    <t>162201406</t>
  </si>
  <si>
    <t>Vodorovné přemístění větví stromů jehličnatých do 1 km D kmene přes 300 do 500 mm</t>
  </si>
  <si>
    <t>441414128</t>
  </si>
  <si>
    <t>26</t>
  </si>
  <si>
    <t>162201411</t>
  </si>
  <si>
    <t>Vodorovné přemístění kmenů stromů listnatých do 1 km D kmene přes 100 do 300 mm</t>
  </si>
  <si>
    <t>683084917</t>
  </si>
  <si>
    <t>27</t>
  </si>
  <si>
    <t>162201412</t>
  </si>
  <si>
    <t>Vodorovné přemístění kmenů stromů listnatých do 1 km D kmene přes 300 do 500 mm</t>
  </si>
  <si>
    <t>1588707963</t>
  </si>
  <si>
    <t>28</t>
  </si>
  <si>
    <t>162201416</t>
  </si>
  <si>
    <t>Vodorovné přemístění kmenů stromů jehličnatých do 1 km D kmene přes 300 do 500 mm</t>
  </si>
  <si>
    <t>-525609061</t>
  </si>
  <si>
    <t>29</t>
  </si>
  <si>
    <t>162201421</t>
  </si>
  <si>
    <t>Vodorovné přemístění pařezů do 1 km D přes 100 do 300 mm</t>
  </si>
  <si>
    <t>-1460816187</t>
  </si>
  <si>
    <t>30</t>
  </si>
  <si>
    <t>162201422</t>
  </si>
  <si>
    <t>Vodorovné přemístění pařezů do 1 km D přes 300 do 500 mm</t>
  </si>
  <si>
    <t>2134166571</t>
  </si>
  <si>
    <t>31</t>
  </si>
  <si>
    <t>162301931</t>
  </si>
  <si>
    <t>Příplatek k vodorovnému přemístění větví stromů listnatých D kmene přes 100 do 300 mm ZKD 1 km</t>
  </si>
  <si>
    <t>-183978819</t>
  </si>
  <si>
    <t>"na skládku do Chvaletic"3*13</t>
  </si>
  <si>
    <t>32</t>
  </si>
  <si>
    <t>162301932</t>
  </si>
  <si>
    <t>Příplatek k vodorovnému přemístění větví stromů listnatých D kmene přes 300 do 500 mm ZKD 1 km</t>
  </si>
  <si>
    <t>-913530582</t>
  </si>
  <si>
    <t>"na skládku např. do Chvaletic cca 14km"</t>
  </si>
  <si>
    <t>7*13</t>
  </si>
  <si>
    <t>33</t>
  </si>
  <si>
    <t>162301942</t>
  </si>
  <si>
    <t>Příplatek k vodorovnému přemístění větví stromů jehličnatých D kmene přes 300 do 500 mm ZKD 1 km</t>
  </si>
  <si>
    <t>18090521</t>
  </si>
  <si>
    <t>"na skládku do 14km" 1*13</t>
  </si>
  <si>
    <t>34</t>
  </si>
  <si>
    <t>162301951</t>
  </si>
  <si>
    <t>Příplatek k vodorovnému přemístění kmenů stromů listnatých D kmene přes 100 do 300 mm ZKD 1 km</t>
  </si>
  <si>
    <t>2105921200</t>
  </si>
  <si>
    <t>35</t>
  </si>
  <si>
    <t>162301952</t>
  </si>
  <si>
    <t>Příplatek k vodorovnému přemístění kmenů stromů listnatých D kmene přes 300 do 500 mm ZKD 1 km</t>
  </si>
  <si>
    <t>-1167692039</t>
  </si>
  <si>
    <t>"na skládku do 14km"7*13</t>
  </si>
  <si>
    <t>36</t>
  </si>
  <si>
    <t>162301962</t>
  </si>
  <si>
    <t>Příplatek k vodorovnému přemístění kmenů stromů jehličnatých D kmene přes 300 do 500 mm ZKD 1 km</t>
  </si>
  <si>
    <t>1810960205</t>
  </si>
  <si>
    <t>"na skládku do 14km"1*13</t>
  </si>
  <si>
    <t>37</t>
  </si>
  <si>
    <t>162301971</t>
  </si>
  <si>
    <t>Příplatek k vodorovnému přemístění pařezů D přes 100 do 300 mm ZKD 1 km</t>
  </si>
  <si>
    <t>-713054272</t>
  </si>
  <si>
    <t>38</t>
  </si>
  <si>
    <t>162301972</t>
  </si>
  <si>
    <t>Příplatek k vodorovnému přemístění pařezů D přes 300 do 500 mm ZKD 1 km</t>
  </si>
  <si>
    <t>1275001602</t>
  </si>
  <si>
    <t>"na skládku do 14km"8*13</t>
  </si>
  <si>
    <t>39</t>
  </si>
  <si>
    <t>162702111</t>
  </si>
  <si>
    <t>Vodorovné přemístění drnu bez naložení se složením přes 5000 do 6000 m</t>
  </si>
  <si>
    <t>-275653255</t>
  </si>
  <si>
    <t>40</t>
  </si>
  <si>
    <t>162702119</t>
  </si>
  <si>
    <t>Příplatek k vodorovnému přemístění drnu do 6000 m ZKD 1000 m</t>
  </si>
  <si>
    <t>1461673019</t>
  </si>
  <si>
    <t>"na skládku do 14km"1609,8*8</t>
  </si>
  <si>
    <t>41</t>
  </si>
  <si>
    <t>162751117</t>
  </si>
  <si>
    <t>Vodorovné přemístění přes 9 000 do 10000 m výkopku/sypaniny z horniny třídy těžitelnosti I skupiny 1 až 3</t>
  </si>
  <si>
    <t>-1055531511</t>
  </si>
  <si>
    <t>"odkopávky"1822,45</t>
  </si>
  <si>
    <t>"rýhy"264,25</t>
  </si>
  <si>
    <t>"šachty"5,4</t>
  </si>
  <si>
    <t>"je třeba"</t>
  </si>
  <si>
    <t>"násyp úsek A dle tabulky kubatur"-303,45</t>
  </si>
  <si>
    <t>"točna dle tabulky kubatur"-103,61</t>
  </si>
  <si>
    <t>"rýha"-10,0*0,8*0,6</t>
  </si>
  <si>
    <t>"šachta"-(1,5*1,5-0,8)*0,6</t>
  </si>
  <si>
    <t>42</t>
  </si>
  <si>
    <t>162751119</t>
  </si>
  <si>
    <t>Příplatek k vodorovnému přemístění výkopku/sypaniny z horniny třídy těžitelnosti I skupiny 1 až 3 ZKD 1000 m přes 10000 m</t>
  </si>
  <si>
    <t>-875430333</t>
  </si>
  <si>
    <t>"na skládku do Chvaletic do 14km"</t>
  </si>
  <si>
    <t>1679,37*4</t>
  </si>
  <si>
    <t>43</t>
  </si>
  <si>
    <t>167102111</t>
  </si>
  <si>
    <t>Nakládání drnu ze skládky</t>
  </si>
  <si>
    <t>1487971872</t>
  </si>
  <si>
    <t>44</t>
  </si>
  <si>
    <t>167151111</t>
  </si>
  <si>
    <t>Nakládání výkopku z hornin třídy těžitelnosti I skupiny 1 až 3 přes 100 m3</t>
  </si>
  <si>
    <t>-364696560</t>
  </si>
  <si>
    <t>45</t>
  </si>
  <si>
    <t>171201231</t>
  </si>
  <si>
    <t>Poplatek za uložení zeminy a kamení na recyklační skládce (skládkovné) kód odpadu 17 05 04</t>
  </si>
  <si>
    <t>t</t>
  </si>
  <si>
    <t>218462264</t>
  </si>
  <si>
    <t>"poplatek za uložení výkopku"1679,37*1,9</t>
  </si>
  <si>
    <t>"poplatek za uložení drnu"1609,0*0,1*1,9</t>
  </si>
  <si>
    <t>46</t>
  </si>
  <si>
    <t>171251201</t>
  </si>
  <si>
    <t>Uložení sypaniny na skládky nebo meziskládky</t>
  </si>
  <si>
    <t>1412088314</t>
  </si>
  <si>
    <t>"výkop"1679,37</t>
  </si>
  <si>
    <t>"drn"1609,0*0,1</t>
  </si>
  <si>
    <t>47</t>
  </si>
  <si>
    <t>175111201</t>
  </si>
  <si>
    <t>Obsypání objektu nad přilehlým původním terénem sypaninou bez prohození, uloženou do 3 m ručně</t>
  </si>
  <si>
    <t>-379915676</t>
  </si>
  <si>
    <t>"šacty"(1,5*1,5-0,8)*0,6</t>
  </si>
  <si>
    <t>48</t>
  </si>
  <si>
    <t>M</t>
  </si>
  <si>
    <t>58337331</t>
  </si>
  <si>
    <t>štěrkopísek frakce 0/22</t>
  </si>
  <si>
    <t>-1869699916</t>
  </si>
  <si>
    <t>(4,8+0,87)*1,9</t>
  </si>
  <si>
    <t>49</t>
  </si>
  <si>
    <t>175151101</t>
  </si>
  <si>
    <t>Obsypání potrubí strojně sypaninou bez prohození, uloženou do 3 m</t>
  </si>
  <si>
    <t>1975093399</t>
  </si>
  <si>
    <t>10,0*0,8*0,6</t>
  </si>
  <si>
    <t>50</t>
  </si>
  <si>
    <t>180404111</t>
  </si>
  <si>
    <t>Založení hřišťového trávníku výsevem na vrstvě ornice</t>
  </si>
  <si>
    <t>1330268887</t>
  </si>
  <si>
    <t>"dle zeleně - odhad"</t>
  </si>
  <si>
    <t>"točna"36,15+50,8+138,0</t>
  </si>
  <si>
    <t>"úsek A"10,3+27,0+17,2+80,0+246,0+92,0+19,0</t>
  </si>
  <si>
    <t>26,1+12,1+38,23+83,21+8,1+19,5+46,4+63,9+8,9+22,1+51,2+19,87</t>
  </si>
  <si>
    <t>51</t>
  </si>
  <si>
    <t>00572410</t>
  </si>
  <si>
    <t>osivo směs travní parková</t>
  </si>
  <si>
    <t>kg</t>
  </si>
  <si>
    <t>1268502681</t>
  </si>
  <si>
    <t>0,111606*300*1,05</t>
  </si>
  <si>
    <t>52</t>
  </si>
  <si>
    <t>181151311</t>
  </si>
  <si>
    <t>Plošná úprava terénu přes 500 m2 zemina skupiny 1 až 4 nerovnosti přes 50 do 100 mm v rovinně a svahu do 1:5</t>
  </si>
  <si>
    <t>257120166</t>
  </si>
  <si>
    <t>53</t>
  </si>
  <si>
    <t>10364101</t>
  </si>
  <si>
    <t>zemina pro terénní úpravy - ornice</t>
  </si>
  <si>
    <t>510874157</t>
  </si>
  <si>
    <t>1116,06*0,1*1,9</t>
  </si>
  <si>
    <t>54</t>
  </si>
  <si>
    <t>181351113</t>
  </si>
  <si>
    <t>Rozprostření ornice tl vrstvy do 200 mm pl přes 500 m2 v rovině nebo ve svahu do 1:5 strojně</t>
  </si>
  <si>
    <t>-58018037</t>
  </si>
  <si>
    <t>55</t>
  </si>
  <si>
    <t>181951112</t>
  </si>
  <si>
    <t>Úprava pláně v hornině třídy těžitelnosti I skupiny 1 až 3 se zhutněním strojně</t>
  </si>
  <si>
    <t>-1085376314</t>
  </si>
  <si>
    <t>"dle sanace"</t>
  </si>
  <si>
    <t>"vozovka"1866,5</t>
  </si>
  <si>
    <t>"parkoviště"1360,0</t>
  </si>
  <si>
    <t>"chodníky"767,6</t>
  </si>
  <si>
    <t>Zakládání</t>
  </si>
  <si>
    <t>56</t>
  </si>
  <si>
    <t>212752102</t>
  </si>
  <si>
    <t>Trativod z drenážních trubek korugovaných PE-HD SN 4 perforace 360° včetně lože otevřený výkop DN 150 pro liniové stavby</t>
  </si>
  <si>
    <t>1006685873</t>
  </si>
  <si>
    <t>"vlevo+vpravo"231,5+139,6</t>
  </si>
  <si>
    <t>Komunikace pozemní</t>
  </si>
  <si>
    <t>57</t>
  </si>
  <si>
    <t>564720011</t>
  </si>
  <si>
    <t>Podklad z kameniva hrubého drceného vel. 8-16 mm plochy přes 100 m2 tl 80 mm</t>
  </si>
  <si>
    <t>19036620</t>
  </si>
  <si>
    <t>"pro vyplnění spar vodoprpustné dlažby parkovišť"</t>
  </si>
  <si>
    <t>"cca 27,8% z 1360,0 plochy tj.378,0"378,0</t>
  </si>
  <si>
    <t>58</t>
  </si>
  <si>
    <t>58344197</t>
  </si>
  <si>
    <t>štěrkodrť frakce 0/63</t>
  </si>
  <si>
    <t>689958750</t>
  </si>
  <si>
    <t>"vozovka"1866,5*0,5*2</t>
  </si>
  <si>
    <t>"parkoviště"1360,0*0,3*2</t>
  </si>
  <si>
    <t>"chodníky"767,6*0,3*2</t>
  </si>
  <si>
    <t>59</t>
  </si>
  <si>
    <t>58343872</t>
  </si>
  <si>
    <t>kamenivo drcené hrubé frakce 8/16</t>
  </si>
  <si>
    <t>-325198391</t>
  </si>
  <si>
    <t>"dle tabulky kubatur - doplnění nad obetonováním kanalizace"</t>
  </si>
  <si>
    <t>"úsek A"54,91*2</t>
  </si>
  <si>
    <t>60</t>
  </si>
  <si>
    <t>564851111</t>
  </si>
  <si>
    <t>Podklad ze štěrkodrtě ŠD plochy přes 100 m2 tl 150 mm</t>
  </si>
  <si>
    <t>1205526619</t>
  </si>
  <si>
    <t>"vozovka"49,6+404,7+390,5+88,4+1482,0+52,0+79,0+35,9+6,0+8,5</t>
  </si>
  <si>
    <t>"odečte se obetonování obrub"</t>
  </si>
  <si>
    <t>"vlevo"-(40,5+50,2+346,6)*0,1</t>
  </si>
  <si>
    <t>"vpravo"-(245,4+40,8+29,4+8,1)*0,1</t>
  </si>
  <si>
    <t>"parkoviště vlevo"266,6+440,3+71,8+41,8+181,7+12,9</t>
  </si>
  <si>
    <t>"vpravo"44,5+212,6+86,9</t>
  </si>
  <si>
    <t>"odečte se obetonování"</t>
  </si>
  <si>
    <t>"vlevo"-(53,8+105,3+8,4+43,1)*0,2</t>
  </si>
  <si>
    <t>"vpravo"-(9,05+43,2+19,6)*0,2</t>
  </si>
  <si>
    <t>"vlevo"-(17,9+64,3+110,6+83,1+15,2)*0,2</t>
  </si>
  <si>
    <t>"vpravo"-(83,8+24,5+33,9)*0,2</t>
  </si>
  <si>
    <t>61</t>
  </si>
  <si>
    <t>564861111</t>
  </si>
  <si>
    <t>Podklad ze štěrkodrtě ŠD plochy přes 100 m2 tl 200 mm</t>
  </si>
  <si>
    <t>-1890300339</t>
  </si>
  <si>
    <t>"vozovka"2596,6</t>
  </si>
  <si>
    <t>62</t>
  </si>
  <si>
    <t>573211107</t>
  </si>
  <si>
    <t>Postřik živičný spojovací z asfaltu v množství 0,30 kg/m2</t>
  </si>
  <si>
    <t>-827246749</t>
  </si>
  <si>
    <t>"dle vozovky + frézovaná plocha"2597,0+85,0+80,0+25,0</t>
  </si>
  <si>
    <t>63</t>
  </si>
  <si>
    <t>577144111</t>
  </si>
  <si>
    <t>Asfaltový beton vrstva obrusná ACO 11 (ABS) tř. I tl 50 mm š do 3 m z nemodifikovaného asfaltu</t>
  </si>
  <si>
    <t>-441550148</t>
  </si>
  <si>
    <t>"dle postřiku"2787,0</t>
  </si>
  <si>
    <t>64</t>
  </si>
  <si>
    <t>577165122</t>
  </si>
  <si>
    <t>Asfaltový beton vrstva ložní ACL 16 (ABH) tl 70 mm š přes 3 m z nemodifikovaného asfaltu</t>
  </si>
  <si>
    <t>1461046360</t>
  </si>
  <si>
    <t>65</t>
  </si>
  <si>
    <t>591211111</t>
  </si>
  <si>
    <t>Kladení dlažby z kostek drobných z kamene do lože z kameniva těženého tl 50 mm</t>
  </si>
  <si>
    <t>1937746130</t>
  </si>
  <si>
    <t>"zpomalovací polštáře"</t>
  </si>
  <si>
    <t>1,6*1,6*2</t>
  </si>
  <si>
    <t>1,8*1,8*3</t>
  </si>
  <si>
    <t>66</t>
  </si>
  <si>
    <t>58381007</t>
  </si>
  <si>
    <t>kostka štípaná dlažební žula drobná 8/10</t>
  </si>
  <si>
    <t>1500217071</t>
  </si>
  <si>
    <t>14,84*1,05</t>
  </si>
  <si>
    <t>67</t>
  </si>
  <si>
    <t>596211113</t>
  </si>
  <si>
    <t>Kladení zámkové dlažby komunikací pro pěší ručně tl 60 mm skupiny A pl přes 300 m2</t>
  </si>
  <si>
    <t>73718425</t>
  </si>
  <si>
    <t>"dle sanace chodníky-pojížděný chodník u mostu"767,6-52,5</t>
  </si>
  <si>
    <t>68</t>
  </si>
  <si>
    <t>59245018</t>
  </si>
  <si>
    <t>dlažba tvar obdélník betonová 200x100x60mm přírodní s rovnými hranami</t>
  </si>
  <si>
    <t>-2037374029</t>
  </si>
  <si>
    <t>"vlevo"3,0+1,3+101,5+330,0</t>
  </si>
  <si>
    <t>"vpravo"0,4+1,3+1,0+1,5+0,5+1,5+1,0</t>
  </si>
  <si>
    <t>443,0*1,05</t>
  </si>
  <si>
    <t>69</t>
  </si>
  <si>
    <t>59245006</t>
  </si>
  <si>
    <t>dlažba tvar obdélník betonová pro nevidomé 200x100x60mm červená</t>
  </si>
  <si>
    <t>-551523988</t>
  </si>
  <si>
    <t>"vlevo"4,2+2,0+2,8+1,0+2,0+3,0</t>
  </si>
  <si>
    <t>"vpravo"0,6+1,8+1,2+1,9+0,6+2,2+1,0</t>
  </si>
  <si>
    <t>24,3*1,05</t>
  </si>
  <si>
    <t>70</t>
  </si>
  <si>
    <t>592450181</t>
  </si>
  <si>
    <t>dlažba tvar obdélník betonová 200x100x60mm přírodní s fasetkami</t>
  </si>
  <si>
    <t>-753271051</t>
  </si>
  <si>
    <t>"vlevo u točny"25,6</t>
  </si>
  <si>
    <t>"vpravo"222,2</t>
  </si>
  <si>
    <t>247,8*1,05</t>
  </si>
  <si>
    <t>71</t>
  </si>
  <si>
    <t>596211211</t>
  </si>
  <si>
    <t>Kladení zámkové dlažby komunikací pro pěší ručně tl 80 mm skupiny A pl přes 50 do 100 m2</t>
  </si>
  <si>
    <t>1405780924</t>
  </si>
  <si>
    <t>"vjezd vlevo na ZÚ"4,5</t>
  </si>
  <si>
    <t>"přejezd chodníku u mostu"52,5</t>
  </si>
  <si>
    <t>72</t>
  </si>
  <si>
    <t>59245279</t>
  </si>
  <si>
    <t>dlažba zámková tvaru I 200x165x100mm barevná - antracit s rovnými hranami</t>
  </si>
  <si>
    <t>875794970</t>
  </si>
  <si>
    <t>"u mostu"52,5*1,05</t>
  </si>
  <si>
    <t>73</t>
  </si>
  <si>
    <t>59245005</t>
  </si>
  <si>
    <t>dlažba tvar obdélník betonová 200x100x80mm barevná - antracit s rovnými hranami</t>
  </si>
  <si>
    <t>-136318781</t>
  </si>
  <si>
    <t>"vjezd"4,5*1,05</t>
  </si>
  <si>
    <t>74</t>
  </si>
  <si>
    <t>596211213</t>
  </si>
  <si>
    <t>Kladení zámkové dlažby komunikací pro pěší ručně tl 80 mm skupiny A pl přes 300 m2 - vodopropustná</t>
  </si>
  <si>
    <t>-779507465</t>
  </si>
  <si>
    <t>"dle sanace - parkoviště"</t>
  </si>
  <si>
    <t>"vlevo+vpravo"1015,9+344,1</t>
  </si>
  <si>
    <t>75</t>
  </si>
  <si>
    <t>R1</t>
  </si>
  <si>
    <t>Vodopropustná dlažba např. Best Akvagras colormix Etna 170/170/80</t>
  </si>
  <si>
    <t>757185025</t>
  </si>
  <si>
    <t>1360,0-76,5</t>
  </si>
  <si>
    <t>1283,5*1,05</t>
  </si>
  <si>
    <t>76</t>
  </si>
  <si>
    <t>R2</t>
  </si>
  <si>
    <t>Vodopropustná dlažba Best Akvagras přírodní 170/170/80</t>
  </si>
  <si>
    <t>-2118306254</t>
  </si>
  <si>
    <t>"pro oddělení parkovacích míst"</t>
  </si>
  <si>
    <t>5,0*(18,0+36,0+2,0)</t>
  </si>
  <si>
    <t>4,5*14</t>
  </si>
  <si>
    <t>5,0*(2,0+14,0)</t>
  </si>
  <si>
    <t>4,5*6,0</t>
  </si>
  <si>
    <t>"plocha oddělovací dlažby"450,0*0,17</t>
  </si>
  <si>
    <t>76,5*1,05</t>
  </si>
  <si>
    <t>Trubní vedení</t>
  </si>
  <si>
    <t>77</t>
  </si>
  <si>
    <t>8713111011</t>
  </si>
  <si>
    <t>Montáž chrániček inž.sítí D 160 x 6,2 mm</t>
  </si>
  <si>
    <t>-384820384</t>
  </si>
  <si>
    <t>"upřesní se během stavby - odhad"</t>
  </si>
  <si>
    <t>"plyn, el.kabel..."10,5+5,5</t>
  </si>
  <si>
    <t>78</t>
  </si>
  <si>
    <t>34575138</t>
  </si>
  <si>
    <t>žlab kabelový s víkem PVC (120x100)</t>
  </si>
  <si>
    <t>-678274</t>
  </si>
  <si>
    <t>16,0*1,05</t>
  </si>
  <si>
    <t>79</t>
  </si>
  <si>
    <t>871313121</t>
  </si>
  <si>
    <t>Montáž kanalizačního potrubí z PVC těsněné gumovým kroužkem otevřený výkop sklon do 20 % DN 160</t>
  </si>
  <si>
    <t>1662425569</t>
  </si>
  <si>
    <t>"chránička pro připojení inž. sítí např. cirkusu"8,0+2,0</t>
  </si>
  <si>
    <t>80</t>
  </si>
  <si>
    <t>28611196</t>
  </si>
  <si>
    <t>trubka kanalizační PPKGEM 160x4,9x1000mm SN10</t>
  </si>
  <si>
    <t>-567534262</t>
  </si>
  <si>
    <t>10,0*1,05</t>
  </si>
  <si>
    <t>81</t>
  </si>
  <si>
    <t>R3</t>
  </si>
  <si>
    <t>Sondy pro ověření polohy inž. sítí</t>
  </si>
  <si>
    <t>-1178930192</t>
  </si>
  <si>
    <t>"dle potřeby stavby - odhad"6</t>
  </si>
  <si>
    <t>82</t>
  </si>
  <si>
    <t>894411111</t>
  </si>
  <si>
    <t>Zřízení šachet kanalizačních z betonových dílců na potrubí DN do 200 dno beton tř. C 25/30</t>
  </si>
  <si>
    <t>-2045738035</t>
  </si>
  <si>
    <t>83</t>
  </si>
  <si>
    <t>R4</t>
  </si>
  <si>
    <t>Kompletní šachta DN 1000 vč.rámu a poklopu</t>
  </si>
  <si>
    <t>-1162136687</t>
  </si>
  <si>
    <t>"na koncích chrániček pro napojení inž. sítí pro potřeby např. cirkusu"2</t>
  </si>
  <si>
    <t>Ostatní konstrukce a práce, bourání</t>
  </si>
  <si>
    <t>84</t>
  </si>
  <si>
    <t>9132311111</t>
  </si>
  <si>
    <t>Osazení plastových dorazů na parkovišti</t>
  </si>
  <si>
    <t>-666600516</t>
  </si>
  <si>
    <t>"parkovací místa 22*2 + rezerva 4*2 kusy"44,0+8,0</t>
  </si>
  <si>
    <t>85</t>
  </si>
  <si>
    <t>R5</t>
  </si>
  <si>
    <t>Žlutý parkovací plastový doraz Carstop, délka 78cm, šířka 8cm, výška 6cm</t>
  </si>
  <si>
    <t>-1829437041</t>
  </si>
  <si>
    <t>52,0*1,05</t>
  </si>
  <si>
    <t>86</t>
  </si>
  <si>
    <t>914111111</t>
  </si>
  <si>
    <t>Montáž svislé dopravní značky do velikosti 1 m2 objímkami na sloupek nebo konzolu</t>
  </si>
  <si>
    <t>-554611416</t>
  </si>
  <si>
    <t>87</t>
  </si>
  <si>
    <t>40445621</t>
  </si>
  <si>
    <t>informativní značky provozní IP1-IP3, IP4b-IP7, IP10a, b 500x500mm</t>
  </si>
  <si>
    <t>1584662689</t>
  </si>
  <si>
    <t>"IP25a - 2 kusy, IP25b - 1 kus, IP4b - 1 kus, IP10a"5</t>
  </si>
  <si>
    <t>88</t>
  </si>
  <si>
    <t>40445625</t>
  </si>
  <si>
    <t>informativní značky provozní IP8, IP9, IP11-IP13 500x700mm</t>
  </si>
  <si>
    <t>-352333220</t>
  </si>
  <si>
    <t>"IP12"6</t>
  </si>
  <si>
    <t>89</t>
  </si>
  <si>
    <t>40445619</t>
  </si>
  <si>
    <t>zákazové, příkazové dopravní značky B1-B34, C1-15 500mm</t>
  </si>
  <si>
    <t>376954896</t>
  </si>
  <si>
    <t>"B2 - 1 kus, B29 - 2 kusy"3</t>
  </si>
  <si>
    <t>90</t>
  </si>
  <si>
    <t>40445649</t>
  </si>
  <si>
    <t>dodatkové tabulky E3-E5, E8, E14-E16 500x150mm</t>
  </si>
  <si>
    <t>-532398184</t>
  </si>
  <si>
    <t>"E3a"1</t>
  </si>
  <si>
    <t>91</t>
  </si>
  <si>
    <t>914511111</t>
  </si>
  <si>
    <t>Montáž sloupku dopravních značek délky do 3,5 m s betonovým základem</t>
  </si>
  <si>
    <t>-1608503853</t>
  </si>
  <si>
    <t>92</t>
  </si>
  <si>
    <t>40445235</t>
  </si>
  <si>
    <t>sloupek pro dopravní značku Al D 60mm v 3,5m</t>
  </si>
  <si>
    <t>1640450974</t>
  </si>
  <si>
    <t>93</t>
  </si>
  <si>
    <t>40445256</t>
  </si>
  <si>
    <t>svorka upínací na sloupek dopravní značky D 60mm</t>
  </si>
  <si>
    <t>844450829</t>
  </si>
  <si>
    <t>94</t>
  </si>
  <si>
    <t>40445253</t>
  </si>
  <si>
    <t>víčko plastové na sloupek D 60mm</t>
  </si>
  <si>
    <t>546920461</t>
  </si>
  <si>
    <t>95</t>
  </si>
  <si>
    <t>915231111</t>
  </si>
  <si>
    <t>Vodorovné dopravní značení přechody pro chodce, šipky, symboly bílý plast</t>
  </si>
  <si>
    <t>-1594017140</t>
  </si>
  <si>
    <t>"symbol invalidních občanů 7 parkovišť"7</t>
  </si>
  <si>
    <t>96</t>
  </si>
  <si>
    <t>915231112</t>
  </si>
  <si>
    <t>Vodorovné dopravní značení přechody pro chodce, šipky, symboly retroreflexní bílý plast</t>
  </si>
  <si>
    <t>-1672433041</t>
  </si>
  <si>
    <t>"šipky na zpomalovacích polštářích, na jedné straně 0,36m2"5*2*0,36</t>
  </si>
  <si>
    <t>97</t>
  </si>
  <si>
    <t>915491211</t>
  </si>
  <si>
    <t>Osazení vodícího proužku z betonových desek do betonového lože tl do 100 mm š proužku 250 mm</t>
  </si>
  <si>
    <t>-561131237</t>
  </si>
  <si>
    <t>"na ZÚ vlevo"44,2</t>
  </si>
  <si>
    <t>"vpravo"22,0+16,2</t>
  </si>
  <si>
    <t>98</t>
  </si>
  <si>
    <t>59218002</t>
  </si>
  <si>
    <t>krajník betonový silniční 500x250x100mm</t>
  </si>
  <si>
    <t>173089005</t>
  </si>
  <si>
    <t>82,4*1,05</t>
  </si>
  <si>
    <t>99</t>
  </si>
  <si>
    <t>915621111</t>
  </si>
  <si>
    <t>Předznačení vodorovného plošného značení</t>
  </si>
  <si>
    <t>1778126348</t>
  </si>
  <si>
    <t>100</t>
  </si>
  <si>
    <t>916131213</t>
  </si>
  <si>
    <t>Osazení silničního obrubníku betonového stojatého s boční opěrou do lože z betonu prostého</t>
  </si>
  <si>
    <t>1039791730</t>
  </si>
  <si>
    <t>"vlevo"44,2+52,2+146,2+46,5+3,5+115,5+122,5+7,1+15,1+7,0+11,7</t>
  </si>
  <si>
    <t>"vpravo"49,5+233,5+40,6+29,3+8,1</t>
  </si>
  <si>
    <t>101</t>
  </si>
  <si>
    <t>59217030</t>
  </si>
  <si>
    <t>obrubník betonový silniční přechodový 1000x150x150-250mm</t>
  </si>
  <si>
    <t>512784447</t>
  </si>
  <si>
    <t>"vlevo+vpravo"19,0+15</t>
  </si>
  <si>
    <t>34,0*1,05</t>
  </si>
  <si>
    <t>102</t>
  </si>
  <si>
    <t>59217031</t>
  </si>
  <si>
    <t>obrubník betonový silniční 1000x150x250mm</t>
  </si>
  <si>
    <t>2133279321</t>
  </si>
  <si>
    <t>932,5-(211,6+34,0)</t>
  </si>
  <si>
    <t>686,9*1,05</t>
  </si>
  <si>
    <t>103</t>
  </si>
  <si>
    <t>59217029</t>
  </si>
  <si>
    <t>obrubník betonový silniční nájezdový 1000x150x150mm</t>
  </si>
  <si>
    <t>68801326</t>
  </si>
  <si>
    <t>"vlevo"4,1+25,8+5,3+46,3+12,3+17,0+3,5+2,0+3,5+9,5+7,2+11,7+8,0+15,0</t>
  </si>
  <si>
    <t>"vpravo"2,2+3,5+1,5+24,9+3,5+2,0+2,8</t>
  </si>
  <si>
    <t>211,6*1,05</t>
  </si>
  <si>
    <t>104</t>
  </si>
  <si>
    <t>9161312131</t>
  </si>
  <si>
    <t>Osazení palisády s boční opěrou do lože z betonu prostého</t>
  </si>
  <si>
    <t>-1434969547</t>
  </si>
  <si>
    <t>"u chodníku parkoviště před branou"28,5</t>
  </si>
  <si>
    <t>105</t>
  </si>
  <si>
    <t>592284191</t>
  </si>
  <si>
    <t>palisáda 120/180/600 betonová tyčová hranatá přírodní</t>
  </si>
  <si>
    <t>1419728006</t>
  </si>
  <si>
    <t>28,5/0,18*1,05</t>
  </si>
  <si>
    <t>106</t>
  </si>
  <si>
    <t>916231213</t>
  </si>
  <si>
    <t>Osazení chodníkového obrubníku betonového stojatého s boční opěrou do lože z betonu prostého</t>
  </si>
  <si>
    <t>-92339427</t>
  </si>
  <si>
    <t>"vlevo u chodníku"17,0+60,3+164,6+10,1</t>
  </si>
  <si>
    <t>"u parkoviště"54,5+114,0+41,1</t>
  </si>
  <si>
    <t>"vpravo chodníky"52,1+5,9+13,5+25,5+32,2+6,8</t>
  </si>
  <si>
    <t>"parkoviště"9,1+43,5+20,0</t>
  </si>
  <si>
    <t>107</t>
  </si>
  <si>
    <t>59217008</t>
  </si>
  <si>
    <t>obrubník betonový parkový 1000x80x200mm</t>
  </si>
  <si>
    <t>1169974200</t>
  </si>
  <si>
    <t>670,2*1,05</t>
  </si>
  <si>
    <t>108</t>
  </si>
  <si>
    <t>916991121</t>
  </si>
  <si>
    <t>Lože pod obrubníky, krajníky nebo obruby z dlažebních kostek z betonu prostého</t>
  </si>
  <si>
    <t>401900730</t>
  </si>
  <si>
    <t>"sil.obr.+V.P."0,60*0,05*44,2</t>
  </si>
  <si>
    <t>"sil.obr."0,35*0,05*527,3</t>
  </si>
  <si>
    <t>"sil.obr.+V.P."0,60*0,05*49,5</t>
  </si>
  <si>
    <t>"V.P."0,45*0,05*16,5</t>
  </si>
  <si>
    <t>"sil.obr."0,35*0,05*311,5</t>
  </si>
  <si>
    <t>"palisáda"0,32*0,05*28,5</t>
  </si>
  <si>
    <t>"záh.obr.+žlaby"0,55*0,05*105,0</t>
  </si>
  <si>
    <t>"záh.obr. (252,0+209,6)-105,0=356,6"</t>
  </si>
  <si>
    <t>0,30*0,05*356,6</t>
  </si>
  <si>
    <t>"záhon.obr."(136,0+72,6)*0,3*0,05</t>
  </si>
  <si>
    <t>109</t>
  </si>
  <si>
    <t>919112233</t>
  </si>
  <si>
    <t>Řezání spár pro vytvoření komůrky š 20 mm hl 40 mm pro těsnící zálivku v živičném krytu</t>
  </si>
  <si>
    <t>-297584730</t>
  </si>
  <si>
    <t>110</t>
  </si>
  <si>
    <t>919121233</t>
  </si>
  <si>
    <t>Těsnění spár zálivkou za studena pro komůrky š 20 mm hl 40 mm bez těsnicího profilu</t>
  </si>
  <si>
    <t>1019925049</t>
  </si>
  <si>
    <t>111</t>
  </si>
  <si>
    <t>919735112</t>
  </si>
  <si>
    <t>Řezání stávajícího živičného krytu hl přes 50 do 100 mm</t>
  </si>
  <si>
    <t>1648377981</t>
  </si>
  <si>
    <t>"na ZÚ"6,0</t>
  </si>
  <si>
    <t>"zpomalovací polštáře"4*1,6*2+4*1,8*3</t>
  </si>
  <si>
    <t>997</t>
  </si>
  <si>
    <t>Přesun sutě</t>
  </si>
  <si>
    <t>112</t>
  </si>
  <si>
    <t>997211511</t>
  </si>
  <si>
    <t>Vodorovná doprava suti po suchu na vzdálenost do 1 km</t>
  </si>
  <si>
    <t>-1992513813</t>
  </si>
  <si>
    <t>"kamenivo"294,64+331,76+760,38</t>
  </si>
  <si>
    <t>"živice frézink"217,51+282,74</t>
  </si>
  <si>
    <t>113</t>
  </si>
  <si>
    <t>997211519</t>
  </si>
  <si>
    <t>Příplatek ZKD 1 km u vodorovné dopravy suti</t>
  </si>
  <si>
    <t>-78049941</t>
  </si>
  <si>
    <t>"na skládku do Chvaletic cca 14km"</t>
  </si>
  <si>
    <t>"kamenivo"(294,64+331,76)*13</t>
  </si>
  <si>
    <t>114</t>
  </si>
  <si>
    <t>9972115191</t>
  </si>
  <si>
    <t>-1951567695</t>
  </si>
  <si>
    <t>"odveze se na skládku města do 2 km"</t>
  </si>
  <si>
    <t>"frézink na ZÚ a z rýh na KÚ"217,51*1</t>
  </si>
  <si>
    <t>"frézink z provizorní vozovky nad novou kanalizací "282,74*1</t>
  </si>
  <si>
    <t>115</t>
  </si>
  <si>
    <t>997211521</t>
  </si>
  <si>
    <t>Vodorovná doprava vybouraných hmot po suchu na vzdálenost do 1 km</t>
  </si>
  <si>
    <t>1673550100</t>
  </si>
  <si>
    <t>"vodící proužky"81,35</t>
  </si>
  <si>
    <t>"obruby"13,53</t>
  </si>
  <si>
    <t>116</t>
  </si>
  <si>
    <t>997211529</t>
  </si>
  <si>
    <t>Příplatek ZKD 1 km u vodorovné dopravy vybouraných hmot</t>
  </si>
  <si>
    <t>-1962340357</t>
  </si>
  <si>
    <t>"na skládku do Chvaletic"94,88*13</t>
  </si>
  <si>
    <t>117</t>
  </si>
  <si>
    <t>997211611</t>
  </si>
  <si>
    <t>Nakládání suti na dopravní prostředky pro vodorovnou dopravu</t>
  </si>
  <si>
    <t>118195858</t>
  </si>
  <si>
    <t>"kamenivo"294,64+331,76</t>
  </si>
  <si>
    <t>118</t>
  </si>
  <si>
    <t>9972116111</t>
  </si>
  <si>
    <t>921354463</t>
  </si>
  <si>
    <t>"kamenivo z provizorní vozovky nad kanalizací"760,38</t>
  </si>
  <si>
    <t>"frézink z provizorní vozovky nad kanalizací"282,74</t>
  </si>
  <si>
    <t>"frézink na ZÚ a KÚ"217,51</t>
  </si>
  <si>
    <t>119</t>
  </si>
  <si>
    <t>997211612</t>
  </si>
  <si>
    <t>Nakládání vybouraných hmot na dopravní prostředky pro vodorovnou dopravu</t>
  </si>
  <si>
    <t>-1280756315</t>
  </si>
  <si>
    <t>120</t>
  </si>
  <si>
    <t>997221861</t>
  </si>
  <si>
    <t>Poplatek za uložení na recyklační skládce (skládkovné) stavebního odpadu z prostého betonu pod kódem 17 01 01</t>
  </si>
  <si>
    <t>1728790776</t>
  </si>
  <si>
    <t>"V.P. + obruby"81,35+13,53</t>
  </si>
  <si>
    <t>121</t>
  </si>
  <si>
    <t>997221873</t>
  </si>
  <si>
    <t>Poplatek za uložení na recyklační skládce (skládkovné) stavebního odpadu zeminy a kamení zatříděného do Katalogu odpadů pod kódem 17 05 04</t>
  </si>
  <si>
    <t>-358704880</t>
  </si>
  <si>
    <t>"kamenivo"626,4</t>
  </si>
  <si>
    <t>122</t>
  </si>
  <si>
    <t>9972218731</t>
  </si>
  <si>
    <t>-418054640</t>
  </si>
  <si>
    <t xml:space="preserve">"kamenivo z provizorní vozovky zůstane pro potřebu stavby"760,38 </t>
  </si>
  <si>
    <t>123</t>
  </si>
  <si>
    <t>997221875</t>
  </si>
  <si>
    <t>Poplatek za uložení na recyklační skládce (skládkovné) stavebního odpadu asfaltového bez obsahu dehtu zatříděného do Katalogu odpadů pod kódem 17 03 02</t>
  </si>
  <si>
    <t>1670070369</t>
  </si>
  <si>
    <t>"odveze se na skládku města "</t>
  </si>
  <si>
    <t>"asfalt"282,74+217,51</t>
  </si>
  <si>
    <t>998</t>
  </si>
  <si>
    <t>Přesun hmot</t>
  </si>
  <si>
    <t>124</t>
  </si>
  <si>
    <t>998225111</t>
  </si>
  <si>
    <t>Přesun hmot pro pozemní komunikace s krytem z kamene, monolitickým betonovým nebo živičným</t>
  </si>
  <si>
    <t>2041402280</t>
  </si>
  <si>
    <t>SO 102 - KOMUNIKACE ÚSEK D</t>
  </si>
  <si>
    <t>111251102</t>
  </si>
  <si>
    <t>Odstranění křovin a stromů průměru kmene do 100 mm i s kořeny sklonu terénu do 1:5 z celkové plochy přes 100 do 500 m2 strojně</t>
  </si>
  <si>
    <t>-1285354674</t>
  </si>
  <si>
    <t>"souvislý porost ke kácení"</t>
  </si>
  <si>
    <t>"č.3 - 240,0m2, č.6 - 144,0m2, č.7 - 120,0m2"504,0</t>
  </si>
  <si>
    <t>1481863630</t>
  </si>
  <si>
    <t>122,7+480,0</t>
  </si>
  <si>
    <t>-1860211476</t>
  </si>
  <si>
    <t>"stromy ke kácení"</t>
  </si>
  <si>
    <t>"č.1 - 26cm, č.2 - 29cm, č.4 - 28cm, č.5 - 28cm" 4</t>
  </si>
  <si>
    <t>112251101</t>
  </si>
  <si>
    <t>Odstranění pařezů průměru přes 100 do 300 mm</t>
  </si>
  <si>
    <t>-1934276158</t>
  </si>
  <si>
    <t>-364685993</t>
  </si>
  <si>
    <t>"stv. cesta nezpevněná"45,5</t>
  </si>
  <si>
    <t>119001405</t>
  </si>
  <si>
    <t>Dočasné zajištění potrubí z PE DN do 200 mm</t>
  </si>
  <si>
    <t>817376434</t>
  </si>
  <si>
    <t>"plyn - odhad"40,0</t>
  </si>
  <si>
    <t>122251104</t>
  </si>
  <si>
    <t>Odkopávky a prokopávky nezapažené v hornině třídy těžitelnosti I skupiny 3 objem do 500 m3 strojně</t>
  </si>
  <si>
    <t>708777610</t>
  </si>
  <si>
    <t>"sanace podloží"</t>
  </si>
  <si>
    <t>"vozovka"511,80*0,5</t>
  </si>
  <si>
    <t>"parkoviště"73,5*0,3</t>
  </si>
  <si>
    <t>"výkop dle tabulky kubatur"67,57</t>
  </si>
  <si>
    <t>-1514801440</t>
  </si>
  <si>
    <t>"podél inž.sítí - odhad"40,0*0,4*0,4</t>
  </si>
  <si>
    <t>132251102</t>
  </si>
  <si>
    <t>Hloubení rýh nezapažených š do 800 mm v hornině třídy těžitelnosti I skupiny 3 objem do 50 m3 strojně</t>
  </si>
  <si>
    <t>1305503381</t>
  </si>
  <si>
    <t>"podélná drenáž"90,0*0,4*0,5</t>
  </si>
  <si>
    <t>"sil.obr."35,0*0,35*0,3</t>
  </si>
  <si>
    <t>"záh.obr."17,0*0,3*0,3</t>
  </si>
  <si>
    <t>1379525600</t>
  </si>
  <si>
    <t>259178962</t>
  </si>
  <si>
    <t>162301501</t>
  </si>
  <si>
    <t>Vodorovné přemístění křovin do 5 km D kmene do 100 mm</t>
  </si>
  <si>
    <t>-1703526710</t>
  </si>
  <si>
    <t>"souvislý porost ke kácení"504,0</t>
  </si>
  <si>
    <t>153740443</t>
  </si>
  <si>
    <t>1824183507</t>
  </si>
  <si>
    <t>"na skládku do Chvaletic"4*13</t>
  </si>
  <si>
    <t>-1510188349</t>
  </si>
  <si>
    <t>"na skládku do Chvaletic 14km"4*13</t>
  </si>
  <si>
    <t>162301981</t>
  </si>
  <si>
    <t>Příplatek k vodorovnému přemístění křovin D kmene do 100 mm ZKD 1 km</t>
  </si>
  <si>
    <t>2115348016</t>
  </si>
  <si>
    <t>"na skládku do Chvaletic 14km"504*9</t>
  </si>
  <si>
    <t>-444578017</t>
  </si>
  <si>
    <t>-1668223672</t>
  </si>
  <si>
    <t>"na skládku do Chvaletic"602,7*8</t>
  </si>
  <si>
    <t>-348714739</t>
  </si>
  <si>
    <t>"odkopávky"345,52</t>
  </si>
  <si>
    <t>"rýhy"23,20</t>
  </si>
  <si>
    <t>"do násypu dle tabulky kubatur"-28,35</t>
  </si>
  <si>
    <t>"zemní krajnice"</t>
  </si>
  <si>
    <t>"vlevo"-87,0*0,16</t>
  </si>
  <si>
    <t>"vpravo"-65,5*0,19</t>
  </si>
  <si>
    <t>1727818063</t>
  </si>
  <si>
    <t>"na skládku do Chvaletic"314,0*4</t>
  </si>
  <si>
    <t>-369496835</t>
  </si>
  <si>
    <t>-1237434643</t>
  </si>
  <si>
    <t>-905460598</t>
  </si>
  <si>
    <t>"odkopávky"314,0*1,9</t>
  </si>
  <si>
    <t>"drn"602,7*0,1*1,9</t>
  </si>
  <si>
    <t>2093905342</t>
  </si>
  <si>
    <t>"výkop"314,0</t>
  </si>
  <si>
    <t>"drn"602,7*0,1</t>
  </si>
  <si>
    <t>1773262345</t>
  </si>
  <si>
    <t>"dle zeleně -odhad"</t>
  </si>
  <si>
    <t>"vlevo"157,0</t>
  </si>
  <si>
    <t>"vpravo" 211,0</t>
  </si>
  <si>
    <t>571934706</t>
  </si>
  <si>
    <t>0,0368*300*1,05</t>
  </si>
  <si>
    <t>-1612109544</t>
  </si>
  <si>
    <t>"dle zeleně"368,0</t>
  </si>
  <si>
    <t>1060225272</t>
  </si>
  <si>
    <t>368,0*0,1*1,9</t>
  </si>
  <si>
    <t>181351103</t>
  </si>
  <si>
    <t>Rozprostření ornice tl vrstvy do 200 mm pl přes 100 do 500 m2 v rovině nebo ve svahu do 1:5 strojně</t>
  </si>
  <si>
    <t>1572218239</t>
  </si>
  <si>
    <t>-1104733782</t>
  </si>
  <si>
    <t>"vozovka-parkoviště"511,8+73,5</t>
  </si>
  <si>
    <t>809854763</t>
  </si>
  <si>
    <t>"dle rýh"90,0</t>
  </si>
  <si>
    <t>-1865583347</t>
  </si>
  <si>
    <t>"pro vyplnění spar dlažby"</t>
  </si>
  <si>
    <t>"cca 27,8% z 74,0"20,57</t>
  </si>
  <si>
    <t>564831111</t>
  </si>
  <si>
    <t>Podklad ze štěrkodrtě ŠD plochy přes 100 m2 tl 100 mm</t>
  </si>
  <si>
    <t>-1840931885</t>
  </si>
  <si>
    <t>"zpevnění krajnice"</t>
  </si>
  <si>
    <t>"vlevo+vpravo"(87,0+65,5)*0,55</t>
  </si>
  <si>
    <t>558202750</t>
  </si>
  <si>
    <t>"vozovka"512,0</t>
  </si>
  <si>
    <t>"parkoviště"74,0-2*0,1*17,0</t>
  </si>
  <si>
    <t>-21648437</t>
  </si>
  <si>
    <t>"vozovka"512,0+0,4*93,0</t>
  </si>
  <si>
    <t>"parkoviště"74,0+0,15*93,0</t>
  </si>
  <si>
    <t>-1077720084</t>
  </si>
  <si>
    <t>"vozovka"512,0*0,5</t>
  </si>
  <si>
    <t>"parkoviště"74,0*0,3</t>
  </si>
  <si>
    <t>278,2*2</t>
  </si>
  <si>
    <t>-1624794266</t>
  </si>
  <si>
    <t>"dle vozovky"512,0</t>
  </si>
  <si>
    <t>-1460405698</t>
  </si>
  <si>
    <t>567483461</t>
  </si>
  <si>
    <t>-894847501</t>
  </si>
  <si>
    <t>"parkoviště"74,0</t>
  </si>
  <si>
    <t>Vodopropustná dlažba např. Best Akvagras přírodní 170/170/80</t>
  </si>
  <si>
    <t>2119660722</t>
  </si>
  <si>
    <t>"pro oddělení parkovacích míst"5*4,5*0,17</t>
  </si>
  <si>
    <t>3,83*1,05</t>
  </si>
  <si>
    <t>Vodopropustná dlažba např. Best colormix Etna 170/170/80</t>
  </si>
  <si>
    <t>-1000508123</t>
  </si>
  <si>
    <t>"parkoviště"(74,0-3,82)*1,05</t>
  </si>
  <si>
    <t>2067374218</t>
  </si>
  <si>
    <t>"u parkoviště"35,0</t>
  </si>
  <si>
    <t>467385009</t>
  </si>
  <si>
    <t>1,0*1,05</t>
  </si>
  <si>
    <t>1244454803</t>
  </si>
  <si>
    <t>35,0-1,0</t>
  </si>
  <si>
    <t>1172586296</t>
  </si>
  <si>
    <t>"u parkoviště"17,0</t>
  </si>
  <si>
    <t>1111051698</t>
  </si>
  <si>
    <t>17,0*1,05</t>
  </si>
  <si>
    <t>-772846818</t>
  </si>
  <si>
    <t>"sil.obr."35,0*0,35*0,05</t>
  </si>
  <si>
    <t>"záhon.obr."17,0*0,3*0,05</t>
  </si>
  <si>
    <t>1875022708</t>
  </si>
  <si>
    <t>"kamenivo"13,2</t>
  </si>
  <si>
    <t>-1619821303</t>
  </si>
  <si>
    <t>"na skládku do Chvaletic 14 km"13,2*13</t>
  </si>
  <si>
    <t>1462392973</t>
  </si>
  <si>
    <t>1989411629</t>
  </si>
  <si>
    <t>-783667965</t>
  </si>
  <si>
    <t>bourživ</t>
  </si>
  <si>
    <t>59,3</t>
  </si>
  <si>
    <t>D1</t>
  </si>
  <si>
    <t>212,15</t>
  </si>
  <si>
    <t>D2</t>
  </si>
  <si>
    <t>55,15</t>
  </si>
  <si>
    <t>D3</t>
  </si>
  <si>
    <t>35,7</t>
  </si>
  <si>
    <t>hl</t>
  </si>
  <si>
    <t>1,8</t>
  </si>
  <si>
    <t>odkop</t>
  </si>
  <si>
    <t>7,795</t>
  </si>
  <si>
    <t>odvoz</t>
  </si>
  <si>
    <t>463,814</t>
  </si>
  <si>
    <t>SO 301 - DEŠŤOVÁ KANALIZACE</t>
  </si>
  <si>
    <t>přípojky</t>
  </si>
  <si>
    <t>159,05</t>
  </si>
  <si>
    <t>rýhy</t>
  </si>
  <si>
    <t>899,375</t>
  </si>
  <si>
    <t>šD1</t>
  </si>
  <si>
    <t>1,2</t>
  </si>
  <si>
    <t>šD2</t>
  </si>
  <si>
    <t>1,1</t>
  </si>
  <si>
    <t>zásyp</t>
  </si>
  <si>
    <t>443,356</t>
  </si>
  <si>
    <t>Ing. Jan Duben</t>
  </si>
  <si>
    <t xml:space="preserve">    4 - Vodorovné konstrukce</t>
  </si>
  <si>
    <t>PSV - Práce a dodávky PSV</t>
  </si>
  <si>
    <t xml:space="preserve">    721 - Zdravotechnika - vnitřní kanalizace</t>
  </si>
  <si>
    <t>7*šD1+šD2</t>
  </si>
  <si>
    <t>122251101</t>
  </si>
  <si>
    <t>Odkopávky a prokopávky nezapažené v hornině třídy těžitelnosti I skupiny 3 objem do 20 m3 strojně</t>
  </si>
  <si>
    <t>-659592662</t>
  </si>
  <si>
    <t>"odkop pro výústní objekt - včetně základu" 2*(1,35*0,4+0,5*1+3,5*0,4+2,65*1,1*0,5)</t>
  </si>
  <si>
    <t>132254205</t>
  </si>
  <si>
    <t>Hloubení zapažených rýh š do 2000 mm v hornině třídy těžitelnosti I skupiny 3 objem do 1000 m3</t>
  </si>
  <si>
    <t>"průměrná hloubka výkopu" 1,65+0,15</t>
  </si>
  <si>
    <t>"šířka rýhy pro D1" 1,2</t>
  </si>
  <si>
    <t>"šířka rýhy pro D2, D3 a přípojky" 1,1</t>
  </si>
  <si>
    <t>D1*šD1*hl+(D2+D3+přípojky)*šD2*hl + "UV" 15*1*šD2*hl - "odpočet komunikace" (bourživ*0,47+185*0,3)</t>
  </si>
  <si>
    <t>139001101</t>
  </si>
  <si>
    <t>Příplatek za ztížení vykopávky v blízkosti podzemního vedení</t>
  </si>
  <si>
    <t>"křížení sítí" (7*šD1+šD2)*hl</t>
  </si>
  <si>
    <t>"napojení na stávající stoku" 2*šD1*hl+2*šD2*hl</t>
  </si>
  <si>
    <t>151101102</t>
  </si>
  <si>
    <t>Zřízení příložného pažení a rozepření stěn rýh hl přes 2 do 4 m</t>
  </si>
  <si>
    <t>(D1+D2+D3+přípojky)*hl*2</t>
  </si>
  <si>
    <t>151101112</t>
  </si>
  <si>
    <t>Odstranění příložného pažení a rozepření stěn rýh hl přes 2 do 4 m</t>
  </si>
  <si>
    <t>rýhy+odkop-zásyp</t>
  </si>
  <si>
    <t>odvoz*6</t>
  </si>
  <si>
    <t>171201221</t>
  </si>
  <si>
    <t>Poplatek za uložení na skládce (skládkovné) zeminy a kamení kód odpadu 17 05 04</t>
  </si>
  <si>
    <t>odvoz*1,85</t>
  </si>
  <si>
    <t>174151101</t>
  </si>
  <si>
    <t>Zásyp jam, šachet rýh nebo kolem objektů sypaninou se zhutněním</t>
  </si>
  <si>
    <t>D1*šD1*(hl-0,14-0,4-0,3)</t>
  </si>
  <si>
    <t>D2*šD2*(hl-0,125-0,25-0,3)</t>
  </si>
  <si>
    <t>přípojky*šD2*(hl-0,116-0,16-0,3)</t>
  </si>
  <si>
    <t>"zásyp šachet" 11*1,5*1,5*hl-11*1,5*1,5*0,1-11*3,14*0,6*0,6*(hl-0,1)</t>
  </si>
  <si>
    <t>- "odpočet komunikace" (bourživ*0,47+185*0,35+47*0,25)</t>
  </si>
  <si>
    <t>D1*šD1*(0,3+0,4)-D1*3,14*0,2*0,2</t>
  </si>
  <si>
    <t>(D2+D3)*šD2*(0,3+0,25)-(D2+D3)*3,14*0,125*0,125</t>
  </si>
  <si>
    <t>přípojky*šD2*(0,3+0,16)-přípojky*3,14*0,08*0,08</t>
  </si>
  <si>
    <t>58337302</t>
  </si>
  <si>
    <t>štěrkopísek frakce 0/16</t>
  </si>
  <si>
    <t>279,35*2 'Přepočtené koeficientem množství</t>
  </si>
  <si>
    <t>212755214</t>
  </si>
  <si>
    <t>Trativody z drenážních trubek plastových flexibilních D 100 mm bez lože</t>
  </si>
  <si>
    <t>D1+D2+D3+přípojky</t>
  </si>
  <si>
    <t>274313811</t>
  </si>
  <si>
    <t>Základové pásy z betonu tř. C 25/30</t>
  </si>
  <si>
    <t>-1071604823</t>
  </si>
  <si>
    <t>"výústní objekt" 2*0,3*0,9</t>
  </si>
  <si>
    <t>Vodorovné konstrukce</t>
  </si>
  <si>
    <t>451573111</t>
  </si>
  <si>
    <t>Lože pod potrubí otevřený výkop ze štěrkopísku</t>
  </si>
  <si>
    <t>"podsyp pod šachty" 11*1,5*1,5*0,1</t>
  </si>
  <si>
    <t>"lože potrubí" D1*šD1*0,14+(D2+D3)*šD2*0,125+přípojky*šD2*0,116</t>
  </si>
  <si>
    <t>"podsypy výústního objektu" 0,1*2*(1,35+0,5+3,5)</t>
  </si>
  <si>
    <t>452112112</t>
  </si>
  <si>
    <t>Osazení betonových prstenců nebo rámů v do 100 mm pod poklopy a mříže</t>
  </si>
  <si>
    <t>59224184</t>
  </si>
  <si>
    <t>prstenec šachtový vyrovnávací betonový 625x120x40mm</t>
  </si>
  <si>
    <t>"dle tabulky šachet" 1</t>
  </si>
  <si>
    <t>59224185</t>
  </si>
  <si>
    <t>prstenec šachtový vyrovnávací betonový 625x120x60mm</t>
  </si>
  <si>
    <t>-2067597193</t>
  </si>
  <si>
    <t>59224176</t>
  </si>
  <si>
    <t>prstenec šachtový vyrovnávací betonový 625x120x80mm</t>
  </si>
  <si>
    <t>"dle tabulky šachet" 2</t>
  </si>
  <si>
    <t>59224187</t>
  </si>
  <si>
    <t>prstenec šachtový vyrovnávací betonový 625x120x100mm</t>
  </si>
  <si>
    <t>"dle tabulky šachet" 11</t>
  </si>
  <si>
    <t>"rezerva pro ŠD2 a ŠD10" 2</t>
  </si>
  <si>
    <t>59223864</t>
  </si>
  <si>
    <t>prstenec pro uliční vpusť vyrovnávací betonový 390x60x130mm</t>
  </si>
  <si>
    <t>990336357</t>
  </si>
  <si>
    <t>"dle tabulky UV" 15</t>
  </si>
  <si>
    <t>452386111</t>
  </si>
  <si>
    <t>Vyrovnávací prstence z betonu prostého tř. C 25/30 v do 100 mm</t>
  </si>
  <si>
    <t>"podmazání vyrovnávacích prstenců - dle tabulky šachet" 20</t>
  </si>
  <si>
    <t>463212111</t>
  </si>
  <si>
    <t>Rovnanina z lomového kamene upraveného s vyklínováním spár úlomky kamene</t>
  </si>
  <si>
    <t>2003106202</t>
  </si>
  <si>
    <t>"výústní objekt" 2*1,65*0,3</t>
  </si>
  <si>
    <t>465513327</t>
  </si>
  <si>
    <t>Dlažba z lomového kamene na cementovou maltu s vyspárováním tl 300 mm pro hráze</t>
  </si>
  <si>
    <t>1418752246</t>
  </si>
  <si>
    <t>"výústní objekt" 2*3,7</t>
  </si>
  <si>
    <t>810521811</t>
  </si>
  <si>
    <t>Bourání stávajícího potrubí z betonu DN přes 1000 do 1200</t>
  </si>
  <si>
    <t>"vybourání stávající stoky v trase stoky D2" 50</t>
  </si>
  <si>
    <t>871350420</t>
  </si>
  <si>
    <t>Montáž kanalizačního potrubí korugovaného SN 12 z polypropylenu do DN 200</t>
  </si>
  <si>
    <t>1479819175</t>
  </si>
  <si>
    <t>"přípojky UV - dle tabulky UV" 110,8</t>
  </si>
  <si>
    <t>"přípojky OŽ - dle tabulky OŽ" 21,65</t>
  </si>
  <si>
    <t>"přípojky LSS - dle tabulky LSS" 26,6</t>
  </si>
  <si>
    <t>"přípojky OŽ - dle tabulky OŽ svislá část" 2,6</t>
  </si>
  <si>
    <t>"přípojky LSS - dle tabulky LSS" 4</t>
  </si>
  <si>
    <t>28617265</t>
  </si>
  <si>
    <t>trubka kanalizační PP korugovaná DN 125x6000mm SN12</t>
  </si>
  <si>
    <t>-88203223</t>
  </si>
  <si>
    <t>6,6*1,015 'Přepočtené koeficientem množství</t>
  </si>
  <si>
    <t>28617266</t>
  </si>
  <si>
    <t>trubka kanalizační PP korugovaná DN 150x6000mm SN12</t>
  </si>
  <si>
    <t>570127005</t>
  </si>
  <si>
    <t>159,05*1,015 'Přepočtené koeficientem množství</t>
  </si>
  <si>
    <t>871360420</t>
  </si>
  <si>
    <t>Montáž kanalizačního potrubí korugovaného SN 12 z polypropylenu DN 250</t>
  </si>
  <si>
    <t>"stoka D2 - dle situace a řezu" 55,15</t>
  </si>
  <si>
    <t>"stoka D3 - dle situace a řezu" 35,7</t>
  </si>
  <si>
    <t>28617268</t>
  </si>
  <si>
    <t>trubka kanalizační PP korugovaná DN 250x6000mm SN12</t>
  </si>
  <si>
    <t>90,85*1,015 'Přepočtené koeficientem množství</t>
  </si>
  <si>
    <t>871390420</t>
  </si>
  <si>
    <t>Montáž kanalizačního potrubí korugovaného SN 12 z polypropylenu DN 400</t>
  </si>
  <si>
    <t>"stoka D1 - dle situace a řezu" 212,15</t>
  </si>
  <si>
    <t>28617270</t>
  </si>
  <si>
    <t>trubka kanalizační PP korugovaná DN 400x6000mm SN12</t>
  </si>
  <si>
    <t>212,15*1,015 'Přepočtené koeficientem množství</t>
  </si>
  <si>
    <t>877310420</t>
  </si>
  <si>
    <t>Montáž odboček na kanalizačním potrubí z PP trub korugovaných DN 150</t>
  </si>
  <si>
    <t>-1877473010</t>
  </si>
  <si>
    <t>28611392</t>
  </si>
  <si>
    <t>odbočka kanalizační plastová s hrdlem KG 160/160/45°</t>
  </si>
  <si>
    <t>629385091</t>
  </si>
  <si>
    <t>"dle tabulky OŽ" 9</t>
  </si>
  <si>
    <t>"přípojky UV - dle tabulky UV" 7</t>
  </si>
  <si>
    <t>28611429</t>
  </si>
  <si>
    <t>odbočka kanalizační plastová s hrdlem KG 160/160/90°</t>
  </si>
  <si>
    <t>354856696</t>
  </si>
  <si>
    <t>"přípojky LSS - dle tabulky LSS" 2</t>
  </si>
  <si>
    <t>2861139R</t>
  </si>
  <si>
    <t>odbočka kanalizační plastová dvojitá 160/160/45°</t>
  </si>
  <si>
    <t>1157893777</t>
  </si>
  <si>
    <t>877310430</t>
  </si>
  <si>
    <t>Montáž spojek na kanalizačním potrubí z PP trub korugovaných DN 150</t>
  </si>
  <si>
    <t>-820564560</t>
  </si>
  <si>
    <t>2861150R</t>
  </si>
  <si>
    <t>přechodka kanalizační PVC 160/110</t>
  </si>
  <si>
    <t>-1583606104</t>
  </si>
  <si>
    <t>"dle tabulky OŽ" 1</t>
  </si>
  <si>
    <t>28611506</t>
  </si>
  <si>
    <t>redukce kanalizační PVC 160/125</t>
  </si>
  <si>
    <t>-1100066894</t>
  </si>
  <si>
    <t>877310440</t>
  </si>
  <si>
    <t>Montáž šachtových vložek na kanalizačním potrubí z PP trub korugovaných DN 150</t>
  </si>
  <si>
    <t>"dle tabulky šachet" 9</t>
  </si>
  <si>
    <t>28617480</t>
  </si>
  <si>
    <t>vložka šachtová kanalizace PP korugované DN 160</t>
  </si>
  <si>
    <t>877310410</t>
  </si>
  <si>
    <t>Montáž kolen na kanalizačním potrubí z PP trub korugovaných DN 150</t>
  </si>
  <si>
    <t>28617338</t>
  </si>
  <si>
    <t>koleno kanalizace PP KG DN 160x45°</t>
  </si>
  <si>
    <t>"dle tabulky UV" 2</t>
  </si>
  <si>
    <t>"dle tabulky OŽ" 13</t>
  </si>
  <si>
    <t>"přípojky LSS - dle tabulky LSS" 5</t>
  </si>
  <si>
    <t>28617329</t>
  </si>
  <si>
    <t>koleno kanalizace PP KG DN 160x30°</t>
  </si>
  <si>
    <t>247615215</t>
  </si>
  <si>
    <t>28611356</t>
  </si>
  <si>
    <t>koleno kanalizační PVC KG 125x45°</t>
  </si>
  <si>
    <t>1223413107</t>
  </si>
  <si>
    <t>"přípojky LSS - dle tabulky LSS" 8</t>
  </si>
  <si>
    <t>877350440</t>
  </si>
  <si>
    <t>Montáž šachtových vložek na kanalizačním potrubí z PP trub korugovaných DN 200</t>
  </si>
  <si>
    <t>"dle tabulky šachet" 3</t>
  </si>
  <si>
    <t>28617481</t>
  </si>
  <si>
    <t>vložka šachtová kanalizace PP korugované DN 200</t>
  </si>
  <si>
    <t>877360420</t>
  </si>
  <si>
    <t>Montáž odboček na kanalizačním potrubí z PP trub korugovaných DN 250</t>
  </si>
  <si>
    <t>1734033664</t>
  </si>
  <si>
    <t>28611399</t>
  </si>
  <si>
    <t>odbočka kanalizační plastová s hrdlem KG 250/150/45°</t>
  </si>
  <si>
    <t>4710646</t>
  </si>
  <si>
    <t>"dle tabulky UV" 1</t>
  </si>
  <si>
    <t>28611436</t>
  </si>
  <si>
    <t>odbočka kanalizační plastová s hrdlem KG 250/150/90°</t>
  </si>
  <si>
    <t>-2087216037</t>
  </si>
  <si>
    <t>877360440</t>
  </si>
  <si>
    <t>Montáž šachtových vložek na kanalizačním potrubí z PP trub korugovaných DN 250</t>
  </si>
  <si>
    <t>28617482</t>
  </si>
  <si>
    <t>vložka šachtová kanalizace PP korugované DN 250</t>
  </si>
  <si>
    <t>877390420</t>
  </si>
  <si>
    <t>Montáž odboček na kanalizačním potrubí z PP trub korugovaných DN 400</t>
  </si>
  <si>
    <t>28611410</t>
  </si>
  <si>
    <t>odbočka kanalizační plastová s hrdlem KG 400/150/45°</t>
  </si>
  <si>
    <t>-1022195135</t>
  </si>
  <si>
    <t>28611446</t>
  </si>
  <si>
    <t>odbočka kanalizační plastová s hrdlem KG 400/150/90°</t>
  </si>
  <si>
    <t>"dle tabulky OŽ" 5</t>
  </si>
  <si>
    <t>877390440</t>
  </si>
  <si>
    <t>Montáž šachtových vložek na kanalizačním potrubí z PP trub korugovaných DN 400</t>
  </si>
  <si>
    <t>"dle tabulky šachet" 7</t>
  </si>
  <si>
    <t>28617484</t>
  </si>
  <si>
    <t>vložka šachtová kanalizace PP korugované DN 400</t>
  </si>
  <si>
    <t>877490430</t>
  </si>
  <si>
    <t>Montáž spojek na kanalizačním potrubí z PP trub korugovaných DN 1000</t>
  </si>
  <si>
    <t>884466488</t>
  </si>
  <si>
    <t>2861741R</t>
  </si>
  <si>
    <t>odbočka sedlová kanalizace PP korugované DN 1050/150</t>
  </si>
  <si>
    <t>-330688494</t>
  </si>
  <si>
    <t>892271111</t>
  </si>
  <si>
    <t>Tlaková zkouška vodou potrubí DN 100 nebo 125</t>
  </si>
  <si>
    <t>-236640471</t>
  </si>
  <si>
    <t>892351111</t>
  </si>
  <si>
    <t>Tlaková zkouška vodou potrubí DN 150 nebo 200</t>
  </si>
  <si>
    <t>-723311074</t>
  </si>
  <si>
    <t>892372111</t>
  </si>
  <si>
    <t>Zabezpečení konců potrubí DN do 300 při tlakových zkouškách vodou</t>
  </si>
  <si>
    <t>892381111</t>
  </si>
  <si>
    <t>Tlaková zkouška vodou potrubí DN 250, DN 300 nebo 350</t>
  </si>
  <si>
    <t>D2+D3</t>
  </si>
  <si>
    <t>892421111</t>
  </si>
  <si>
    <t>Tlaková zkouška vodou potrubí DN 400 nebo 500</t>
  </si>
  <si>
    <t>892442111</t>
  </si>
  <si>
    <t>Zabezpečení konců potrubí DN přes 300 do 600 při tlakových zkouškách vodou</t>
  </si>
  <si>
    <t>894411311</t>
  </si>
  <si>
    <t>Osazení betonových nebo železobetonových dílců pro šachty skruží rovných</t>
  </si>
  <si>
    <t>59224066</t>
  </si>
  <si>
    <t>skruž betonová DN 1000x250 PS, 100x25x12cm</t>
  </si>
  <si>
    <t>59224068</t>
  </si>
  <si>
    <t>skruž betonová DN 1000x500 PS, 100x50x12cm</t>
  </si>
  <si>
    <t>894412411</t>
  </si>
  <si>
    <t>Osazení betonových nebo železobetonových dílců pro šachty skruží přechodových</t>
  </si>
  <si>
    <t>59224168</t>
  </si>
  <si>
    <t>skruž betonová přechodová 62,5/100x60x12cm, stupadla poplastovaná kapsová</t>
  </si>
  <si>
    <t>894414111</t>
  </si>
  <si>
    <t>Osazení betonových nebo železobetonových dílců pro šachty skruží základových (dno)</t>
  </si>
  <si>
    <t>5922432R</t>
  </si>
  <si>
    <t>dno betonové šachty kanalizační TBZ-Q 200-650</t>
  </si>
  <si>
    <t>-993166307</t>
  </si>
  <si>
    <t>5922433R</t>
  </si>
  <si>
    <t>dno betonové šachty kanalizační TBZ-Q 250-700</t>
  </si>
  <si>
    <t>"dle tabulky šachet" 5</t>
  </si>
  <si>
    <t>5922434R</t>
  </si>
  <si>
    <t>dno betonové šachty kanalizační TBZ-Q 400-850</t>
  </si>
  <si>
    <t>"dle tabulky šachet" 4</t>
  </si>
  <si>
    <t>894414211</t>
  </si>
  <si>
    <t>Osazení betonových nebo železobetonových dílců pro šachty desek zákrytových</t>
  </si>
  <si>
    <t>-396017148</t>
  </si>
  <si>
    <t>59224075</t>
  </si>
  <si>
    <t>deska betonová zákrytová k ukončení šachet 1000/625x200mm</t>
  </si>
  <si>
    <t>-380766457</t>
  </si>
  <si>
    <t>895941301</t>
  </si>
  <si>
    <t>Osazení vpusti uliční DN 450 z betonových dílců dno s výtokem</t>
  </si>
  <si>
    <t>941548069</t>
  </si>
  <si>
    <t>59223850</t>
  </si>
  <si>
    <t>dno pro uliční vpusť s výtokovým otvorem betonové 450x330x50mm</t>
  </si>
  <si>
    <t>1435804111</t>
  </si>
  <si>
    <t>895941312</t>
  </si>
  <si>
    <t>Osazení vpusti uliční DN 450 z betonových dílců skruž horní 195 mm</t>
  </si>
  <si>
    <t>1419284553</t>
  </si>
  <si>
    <t>"dle tabulky UV" 9</t>
  </si>
  <si>
    <t>59223856</t>
  </si>
  <si>
    <t>skruž betonová horní pro uliční vpusť 450x195x50mm</t>
  </si>
  <si>
    <t>1785835977</t>
  </si>
  <si>
    <t>895941313</t>
  </si>
  <si>
    <t>Osazení vpusti uliční DN 450 z betonových dílců skruž horní 295 mm</t>
  </si>
  <si>
    <t>545447307</t>
  </si>
  <si>
    <t>"dle tabulky UV" 3</t>
  </si>
  <si>
    <t>59223857</t>
  </si>
  <si>
    <t>skruž betonová horní pro uliční vpusť 450x295x50mm</t>
  </si>
  <si>
    <t>-690401275</t>
  </si>
  <si>
    <t>895941314</t>
  </si>
  <si>
    <t>Osazení vpusti uliční DN 450 z betonových dílců skruž horní 570 mm</t>
  </si>
  <si>
    <t>687135122</t>
  </si>
  <si>
    <t>59223858</t>
  </si>
  <si>
    <t>skruž betonová horní pro uliční vpusť 450x570x50mm</t>
  </si>
  <si>
    <t>2021402131</t>
  </si>
  <si>
    <t>895941321</t>
  </si>
  <si>
    <t>Osazení vpusti uliční DN 450 z betonových dílců skruž středová 195 mm</t>
  </si>
  <si>
    <t>-1698513844</t>
  </si>
  <si>
    <t>"dle tabulky UV" 4</t>
  </si>
  <si>
    <t>59223860</t>
  </si>
  <si>
    <t>skruž betonová středová pro uliční vpusť 450x195x50mm</t>
  </si>
  <si>
    <t>1472999549</t>
  </si>
  <si>
    <t>895941331</t>
  </si>
  <si>
    <t>Osazení vpusti uliční DN 450 z betonových dílců skruž průběžná s výtokem</t>
  </si>
  <si>
    <t>-398392586</t>
  </si>
  <si>
    <t>"dle tabulky UV" 8</t>
  </si>
  <si>
    <t>59223854</t>
  </si>
  <si>
    <t>skruž betonová s odtokem 150mm PVC pro uliční vpusť 450x350x50mm</t>
  </si>
  <si>
    <t>1081388121</t>
  </si>
  <si>
    <t>899104112</t>
  </si>
  <si>
    <t>Osazení poklopů litinových, ocelových nebo železobetonových včetně rámů pro třídu zatížení D400, E600</t>
  </si>
  <si>
    <t>126</t>
  </si>
  <si>
    <t>55241015</t>
  </si>
  <si>
    <t>poklop šachtový třída D400, kruhový rám 785, vstup 600mm, s ventilací</t>
  </si>
  <si>
    <t>128</t>
  </si>
  <si>
    <t>899204112</t>
  </si>
  <si>
    <t>Osazení mříží litinových včetně rámů a košů na bahno pro třídu zatížení D400, E600</t>
  </si>
  <si>
    <t>-220565567</t>
  </si>
  <si>
    <t>59224481</t>
  </si>
  <si>
    <t>mříž vtoková s rámem pro uliční vpusť 500x500, zatížení 40 tun</t>
  </si>
  <si>
    <t>-198357907</t>
  </si>
  <si>
    <t>55241001</t>
  </si>
  <si>
    <t>koš kalový pod kruhovou mříž - těžký</t>
  </si>
  <si>
    <t>567363739</t>
  </si>
  <si>
    <t>899623171</t>
  </si>
  <si>
    <t>Obetonování potrubí nebo zdiva stok betonem prostým tř. C 25/30 v otevřeném výkopu</t>
  </si>
  <si>
    <t>125002618</t>
  </si>
  <si>
    <t>"výústní objekt" 2,7*3,14*0,25*0,25</t>
  </si>
  <si>
    <t>899722113</t>
  </si>
  <si>
    <t>Krytí potrubí z plastů výstražnou fólií z PVC 34cm</t>
  </si>
  <si>
    <t>-2049826309</t>
  </si>
  <si>
    <t>935113212</t>
  </si>
  <si>
    <t>Osazení odvodňovacího betonového žlabu s krycím roštem šířky přes 200 mm</t>
  </si>
  <si>
    <t>-1705220356</t>
  </si>
  <si>
    <t>"dle tabulky OV" 143,5</t>
  </si>
  <si>
    <t>5624103R</t>
  </si>
  <si>
    <t xml:space="preserve">liniový odvodňovací žlab šířky 260 mm s litinovým roštem třídy zatížení D 400 - včetně vpustí, čel, kalových košů - dle specifikace v PD </t>
  </si>
  <si>
    <t>635061709</t>
  </si>
  <si>
    <t>997221561</t>
  </si>
  <si>
    <t>Vodorovná doprava suti z kusových materiálů do 1 km</t>
  </si>
  <si>
    <t>144</t>
  </si>
  <si>
    <t>"vybourání stávající stoky" 85</t>
  </si>
  <si>
    <t>997221569</t>
  </si>
  <si>
    <t>Příplatek ZKD 1 km u vodorovné dopravy suti z kusových materiálů</t>
  </si>
  <si>
    <t>146</t>
  </si>
  <si>
    <t>85*15 'Přepočtené koeficientem množství</t>
  </si>
  <si>
    <t>997221615</t>
  </si>
  <si>
    <t>Poplatek za uložení na skládce (skládkovné) stavebního odpadu betonového kód odpadu 17 01 01</t>
  </si>
  <si>
    <t>-742141014</t>
  </si>
  <si>
    <t>998276101</t>
  </si>
  <si>
    <t>Přesun hmot pro trubní vedení z trub z plastických hmot otevřený výkop</t>
  </si>
  <si>
    <t>154</t>
  </si>
  <si>
    <t>PSV</t>
  </si>
  <si>
    <t>Práce a dodávky PSV</t>
  </si>
  <si>
    <t>721</t>
  </si>
  <si>
    <t>Zdravotechnika - vnitřní kanalizace</t>
  </si>
  <si>
    <t>721241102</t>
  </si>
  <si>
    <t>Lapač střešních splavenin z litiny DN 125</t>
  </si>
  <si>
    <t>-871119326</t>
  </si>
  <si>
    <t>SO 401 - VEŘEJNÉ OSVĚTLENÍ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</si>
  <si>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</si>
  <si>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</si>
  <si>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</si>
  <si>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</si>
  <si>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</si>
  <si>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</si>
  <si>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</si>
  <si>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210202111R00</t>
  </si>
  <si>
    <t>Svítidlo veřejného osvětlení na stožár/výložník, mont.</t>
  </si>
  <si>
    <t>0000000.01</t>
  </si>
  <si>
    <t>Typ 1  Svítidlo LED, T25, 2214lm, DW10, 19,5W, 2700K, IP66, 230V, GPRS, dod.</t>
  </si>
  <si>
    <t>P</t>
  </si>
  <si>
    <t>Poznámka k položce:_x000D_
Svítidlo bude dodáno vč. lomeného výložníku.</t>
  </si>
  <si>
    <t>0000000.02</t>
  </si>
  <si>
    <t>Typ 2  Svítidlo LED, T25, 4424lm, DX50, 38,5W, 2700K, IP66, 230V, GPRS, dod.</t>
  </si>
  <si>
    <t>0000000.03</t>
  </si>
  <si>
    <t>Typ 3  Svítidlo LED, T25, 3160lm, DX50, 27,5W, 2700K, IP66, 230V, GPRS, dod.</t>
  </si>
  <si>
    <t>0000000.04</t>
  </si>
  <si>
    <t>Typ 4  Svítidlo LED, T25, 1628lm, DN10, 15W, 2700K, IP66, 230V, GPRS, dod.</t>
  </si>
  <si>
    <t>0000000.05</t>
  </si>
  <si>
    <t>Typ 5  Svítidlo LED, T25, 3955lm, DX10, 34W, 2700K, IP66, 230V, GPRS, dod.</t>
  </si>
  <si>
    <t>0000000.06</t>
  </si>
  <si>
    <t>Typ 6  Svítidlo LED, T25, 3181lm, DX10 BL1, 38,5W, 2700K, IP66, 230V, GPRS, dod.</t>
  </si>
  <si>
    <t>210204011RS2</t>
  </si>
  <si>
    <t>Stožár osvětlovací ocelový délky do 12 m, včetně nákladů na autojeřáb, mont.</t>
  </si>
  <si>
    <t>0000000.07</t>
  </si>
  <si>
    <t>Stožár kuželový, nadz. v. 5m, vetknutí 0,8m, 130/60, žárově zinkovaný, dod.</t>
  </si>
  <si>
    <t>Poznámka k položce:_x000D_
Stožár pro veřejné osvětlení. Povrchová úprava stožáru (RAL) bude sjednocená s odstínem svítidla.</t>
  </si>
  <si>
    <t>210204202R00</t>
  </si>
  <si>
    <t>Elektrovýzbroj stožáru, mont.</t>
  </si>
  <si>
    <t>000000.07</t>
  </si>
  <si>
    <t>Stož. svorkovnice na DIN, průchozí, 2x poj. vývod, např. SR482-VL, Z/Cu, vč. poj. 2x6A, dod.</t>
  </si>
  <si>
    <t>000000.08</t>
  </si>
  <si>
    <t>Stož. svorkovnice na DIN, odbočná, 2x poj. vývod, SR482-VL, Z/Cu, vč. poj. 2x6A, dod.</t>
  </si>
  <si>
    <t>210810013RT2</t>
  </si>
  <si>
    <t>Kabel CYKY-J 4 x 10 mm2 volně uložený, včetně dodávky kabelu</t>
  </si>
  <si>
    <t>210810015RT1</t>
  </si>
  <si>
    <t>Kabel CYKY-J 5 x 1,5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</si>
  <si>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</si>
  <si>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</si>
  <si>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</si>
  <si>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</si>
  <si>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</si>
  <si>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</si>
  <si>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</si>
  <si>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</si>
  <si>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</si>
  <si>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</si>
  <si>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0000000.18</t>
  </si>
  <si>
    <t>Ochranná manžeta stožáru, dod.</t>
  </si>
  <si>
    <t>56288051.A</t>
  </si>
  <si>
    <t>Štítek označovací na stožár, vč. osazení</t>
  </si>
  <si>
    <t>212100108R00</t>
  </si>
  <si>
    <t>Opatření vodiče smršťovací bužírkou, mont.</t>
  </si>
  <si>
    <t>56288999.1007</t>
  </si>
  <si>
    <t>Trubice smršťovací d 25 x 1000 m, zž, dod.</t>
  </si>
  <si>
    <t>56288050.A</t>
  </si>
  <si>
    <t>Štítek na označení kabel. vývodu z PVC, vč. osazení</t>
  </si>
  <si>
    <t>210100003R00</t>
  </si>
  <si>
    <t>Ukončení vodičů + zapojení do 16 mm2</t>
  </si>
  <si>
    <t>210100001R00</t>
  </si>
  <si>
    <t>Ukončení vodičů + zapojení do 2,5 mm2</t>
  </si>
  <si>
    <t>000-0000.20</t>
  </si>
  <si>
    <t>Stožárové pouzdro plast  250/950, včetně dodávky pouzdra</t>
  </si>
  <si>
    <t>000-0000.21</t>
  </si>
  <si>
    <t>Tuhá elinst. trubka - vysoká odolnost, vel. 50, vč. dodávky trubky</t>
  </si>
  <si>
    <t>210102002RT1</t>
  </si>
  <si>
    <t>Spojka epoxid. plast.kabely 1kV, včetně dodávky spojky</t>
  </si>
  <si>
    <t>000-0000.23</t>
  </si>
  <si>
    <t>Demont. stávajících svítidel VO</t>
  </si>
  <si>
    <t>ks</t>
  </si>
  <si>
    <t>000-0000.23.1</t>
  </si>
  <si>
    <t>Demont. stávajících stožárů VO</t>
  </si>
  <si>
    <t>Poznámka k položce:_x000D_
Demontované prvky budou uskladněny dle požadavků správce VO.</t>
  </si>
  <si>
    <t>000-0000.23.2</t>
  </si>
  <si>
    <t>Úprava stávajícího rozváděče RVO</t>
  </si>
  <si>
    <t>soubor</t>
  </si>
  <si>
    <t>M46</t>
  </si>
  <si>
    <t>Zemní práce při montážích</t>
  </si>
  <si>
    <t>460200173RT2</t>
  </si>
  <si>
    <t>Výkop kabelové rýhy 35/90 cm  hor.3, ruční výkop rýhy</t>
  </si>
  <si>
    <t>460200173RT1</t>
  </si>
  <si>
    <t>Výkop kabelové rýhy 35/90 cm  hor.3, strojní výkop rýhy</t>
  </si>
  <si>
    <t>460570173R00</t>
  </si>
  <si>
    <t>Zához rýhy 35/90 cm, hornina třídy 3, se zhutněním</t>
  </si>
  <si>
    <t>460200303RT2</t>
  </si>
  <si>
    <t>Výkop kabelové rýhy 50/120 cm hor.3, ruční výkop rýhy</t>
  </si>
  <si>
    <t>460200303R00</t>
  </si>
  <si>
    <t>Výkop kabelové rýhy 50/120 cm hor.3</t>
  </si>
  <si>
    <t>460570303R00</t>
  </si>
  <si>
    <t>Zához rýhy 50/120 cm, hornina tř. 3, se zhutněním</t>
  </si>
  <si>
    <t>452311151R00</t>
  </si>
  <si>
    <t>Desky podkladní pod potrubí z betonu, betonové konstrukce</t>
  </si>
  <si>
    <t>Poznámka k položce:_x000D_
Položka zahrnuje podkladní betony, dělící betonové konstrukce, obetonování chrániček ve výkopech.</t>
  </si>
  <si>
    <t>58152180</t>
  </si>
  <si>
    <t>Písek kopaný ZPM</t>
  </si>
  <si>
    <t>T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</si>
  <si>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</si>
  <si>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</si>
  <si>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</si>
  <si>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</si>
  <si>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460050712RT1</t>
  </si>
  <si>
    <t>Jáma do 2m3 pro stožár veř.osvětlení,hor.3</t>
  </si>
  <si>
    <t>Poznámka k položce:_x000D_
Položka zahrnuje také výkopy nutné pro odkrytí stávajících inž. sítí (zemní sondy).</t>
  </si>
  <si>
    <t>460100002R00</t>
  </si>
  <si>
    <t>Pouzdrový základ pro stožár VO výšky 5m, kompletní zhot.pouzdrového základu</t>
  </si>
  <si>
    <t>460120002RT1</t>
  </si>
  <si>
    <t>Zához jámy, hornina třídy 3 - 4, upěchování a úprava povrchu</t>
  </si>
  <si>
    <t>460600001RT8</t>
  </si>
  <si>
    <t>Naložení a odvoz zeminy, odvoz na vzdálenost 10000 m</t>
  </si>
  <si>
    <t>460080101RT1</t>
  </si>
  <si>
    <t>Rozbourání betonového základu, vybourání betonu</t>
  </si>
  <si>
    <t>3457114705R</t>
  </si>
  <si>
    <t>Trubka kabelová chránička KOPOFLEX vel. 110</t>
  </si>
  <si>
    <t>3457114703R</t>
  </si>
  <si>
    <t>Trubka kabelová chránička KOPOFLEX vel. 50</t>
  </si>
  <si>
    <t>230191016R00</t>
  </si>
  <si>
    <t>Uložení chráničky ve výkopu PE 110x4,2mm</t>
  </si>
  <si>
    <t>230191007R00</t>
  </si>
  <si>
    <t>Uložení chráničky ve výkopu PE 50x3,0mm</t>
  </si>
  <si>
    <t>Poznámka k položce:_x000D_
Chránička určená jako ochrana proti kořenům.</t>
  </si>
  <si>
    <t>460010024RT4</t>
  </si>
  <si>
    <t>Vytýčení kabelové trasy v zastavěném prostoru, délka trasy nad 1000 m</t>
  </si>
  <si>
    <t>km</t>
  </si>
  <si>
    <t>460030101R00</t>
  </si>
  <si>
    <t>Vytrhání obrubníků, lože písek, stojatých, vč. opětovného uložení</t>
  </si>
  <si>
    <t>460030031R00</t>
  </si>
  <si>
    <t>Vytrhání kostek velkých,lože písek, nezalité spáry</t>
  </si>
  <si>
    <t>460030061RZ1</t>
  </si>
  <si>
    <t>Kladení dlažby do lože z písku, ze stávajících dlaždic</t>
  </si>
  <si>
    <t>460620006RT1</t>
  </si>
  <si>
    <t>Vytrhání drnu, osetí povrchu trávou, včetně dodávky osiva</t>
  </si>
  <si>
    <t>000</t>
  </si>
  <si>
    <t>Vedlejší a ostatní náklady</t>
  </si>
  <si>
    <t>100R00</t>
  </si>
  <si>
    <t>Dokumentace skutečného provedení stavby, 4x tištěná a 1x na CD</t>
  </si>
  <si>
    <t>101R00</t>
  </si>
  <si>
    <t>Nákladní auto 5t</t>
  </si>
  <si>
    <t>hod</t>
  </si>
  <si>
    <t>102R00</t>
  </si>
  <si>
    <t>Pomocné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</si>
  <si>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</si>
  <si>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</si>
  <si>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</si>
  <si>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</si>
  <si>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</si>
  <si>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</si>
  <si>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130</t>
  </si>
  <si>
    <t>106R00</t>
  </si>
  <si>
    <t>Úprava stávajícího rozvodu veřejného osvětlení</t>
  </si>
  <si>
    <t>132</t>
  </si>
  <si>
    <t>107R00</t>
  </si>
  <si>
    <t>Dozory provozovatele veřejného osvětlení</t>
  </si>
  <si>
    <t>134</t>
  </si>
  <si>
    <t>108R00</t>
  </si>
  <si>
    <t>Úklid stavby</t>
  </si>
  <si>
    <t>136</t>
  </si>
  <si>
    <t>109R00</t>
  </si>
  <si>
    <t>Dopravně bezpečnostní opatření</t>
  </si>
  <si>
    <t>138</t>
  </si>
  <si>
    <t>110R00</t>
  </si>
  <si>
    <t>Součinnost s provozovatelem veřejného osvětlení</t>
  </si>
  <si>
    <t>140</t>
  </si>
  <si>
    <t>111R00</t>
  </si>
  <si>
    <t>Ekologická likvidace odpadu</t>
  </si>
  <si>
    <t>142</t>
  </si>
  <si>
    <t>112R00</t>
  </si>
  <si>
    <t>Zjištění stávajícího stavu</t>
  </si>
  <si>
    <t>113R00</t>
  </si>
  <si>
    <t>Koordinace s provozovateli ostatních sítí, zajištění potřebných povolení</t>
  </si>
  <si>
    <t>114R00</t>
  </si>
  <si>
    <t>Montážní pološina MP10do 10m výšky, vč přesunu</t>
  </si>
  <si>
    <t>148</t>
  </si>
  <si>
    <t>115R00</t>
  </si>
  <si>
    <t>Geodetické zaměření skutečné trasy a polohy stož.</t>
  </si>
  <si>
    <t>150</t>
  </si>
  <si>
    <t>1692839255</t>
  </si>
  <si>
    <t>VN</t>
  </si>
  <si>
    <t>Vedlejší náklady</t>
  </si>
  <si>
    <t>Autorský dozor</t>
  </si>
  <si>
    <t>152</t>
  </si>
  <si>
    <t>VRN2</t>
  </si>
  <si>
    <t>Komplexní zkoušky</t>
  </si>
  <si>
    <t>Podíl přidružených výkonů pro elektromontáže</t>
  </si>
  <si>
    <t>oubor</t>
  </si>
  <si>
    <t>156</t>
  </si>
  <si>
    <t>Podíl přidružených výkonů pro zemní práce</t>
  </si>
  <si>
    <t>158</t>
  </si>
  <si>
    <t>VRN5</t>
  </si>
  <si>
    <t>Přirážka za podružný materiál</t>
  </si>
  <si>
    <t>160</t>
  </si>
  <si>
    <t>VRN6</t>
  </si>
  <si>
    <t>Přirážka za prořez kabelů</t>
  </si>
  <si>
    <t>162</t>
  </si>
  <si>
    <t>VRN7</t>
  </si>
  <si>
    <t>Revize</t>
  </si>
  <si>
    <t>164</t>
  </si>
  <si>
    <t>SO 402 - TRASA KAMEROVÉHO SYSTÉMU</t>
  </si>
  <si>
    <t>M22 - Montáž sdělovací a zabezp.tech</t>
  </si>
  <si>
    <t>0000000.08</t>
  </si>
  <si>
    <t>Stožár třístupňový, nadz. v. 6m, vetknutí do 1m, 159/114/89, žárově zinkovaný, dod.</t>
  </si>
  <si>
    <t>Poznámka k položce:_x000D_
Stožár určený pro kamerový systém.</t>
  </si>
  <si>
    <t>M22</t>
  </si>
  <si>
    <t>Montáž sdělovací a zabezp.tech</t>
  </si>
  <si>
    <t>222086051R00</t>
  </si>
  <si>
    <t>Mikrotrubička HDPE v kabelové rýze</t>
  </si>
  <si>
    <t>28600901R</t>
  </si>
  <si>
    <t>Mikrotrubička HDPE 12x8, dod.</t>
  </si>
  <si>
    <t>210810007RT1</t>
  </si>
  <si>
    <t>Kabel CYKY-J 3 x 4 mm2 volně uložený, včetně dodávky kabelu</t>
  </si>
  <si>
    <t>Pouzdrový základ pro stožár VO výšky 6m, kompletní zhot.pouzdrového základu</t>
  </si>
  <si>
    <t>Rozměření  bodů</t>
  </si>
  <si>
    <t>Úprava stávajícího rozvodu kamer. systému</t>
  </si>
  <si>
    <t>Dozory provozovatele kamerového systému</t>
  </si>
  <si>
    <t>Součinnost s provozovatelem kamerového syst.</t>
  </si>
  <si>
    <t>-1663316654</t>
  </si>
  <si>
    <t>SEZNAM FIGUR</t>
  </si>
  <si>
    <t>Výměra</t>
  </si>
  <si>
    <t xml:space="preserve"> SO 301</t>
  </si>
  <si>
    <t>bourchod</t>
  </si>
  <si>
    <t>bourveget</t>
  </si>
  <si>
    <t>Použití figury:</t>
  </si>
  <si>
    <t>Drobné stavební přípomoce</t>
  </si>
  <si>
    <t>Poznámka k položce:
Položka zahrnuje přípomoce jako prosekání drážek ve stavební konstrukci, začištění drážek a konečnou úpravu. vysekání stavebních otvorů pro protažení kabelů apod.</t>
  </si>
  <si>
    <t>Poznámka k položce:
Položka zahrnuje přípomoce jako je vysekání drážek a otvorů pro protažení kabelů.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</si>
</sst>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49" fontId="23" fillId="0" borderId="0" xfId="0" applyNumberFormat="1" applyFont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167" fontId="23" fillId="0" borderId="0" xfId="0" applyNumberFormat="1" applyFont="1" applyBorder="1" applyAlignment="1" applyProtection="1">
      <alignment vertical="center"/>
      <protection locked="0"/>
    </xf>
    <xf numFmtId="4" fontId="23" fillId="3" borderId="0" xfId="0" applyNumberFormat="1" applyFont="1" applyFill="1" applyBorder="1" applyAlignment="1" applyProtection="1">
      <alignment vertical="center"/>
      <protection locked="0"/>
    </xf>
    <xf numFmtId="4" fontId="23" fillId="0" borderId="0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42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R5" s="20"/>
      <c r="BE5" s="22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8" t="s">
        <v>17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R6" s="20"/>
      <c r="BE6" s="22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4"/>
      <c r="BS8" s="17" t="s">
        <v>6</v>
      </c>
    </row>
    <row r="9" spans="1:74" ht="14.45" customHeight="1">
      <c r="B9" s="20"/>
      <c r="AR9" s="20"/>
      <c r="BE9" s="22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4"/>
      <c r="BS11" s="17" t="s">
        <v>6</v>
      </c>
    </row>
    <row r="12" spans="1:74" ht="6.95" customHeight="1">
      <c r="B12" s="20"/>
      <c r="AR12" s="20"/>
      <c r="BE12" s="22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4"/>
      <c r="BS13" s="17" t="s">
        <v>6</v>
      </c>
    </row>
    <row r="14" spans="1:74" ht="12.75">
      <c r="B14" s="20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7" t="s">
        <v>27</v>
      </c>
      <c r="AN14" s="29" t="s">
        <v>29</v>
      </c>
      <c r="AR14" s="20"/>
      <c r="BE14" s="224"/>
      <c r="BS14" s="17" t="s">
        <v>6</v>
      </c>
    </row>
    <row r="15" spans="1:74" ht="6.95" customHeight="1">
      <c r="B15" s="20"/>
      <c r="AR15" s="20"/>
      <c r="BE15" s="224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4"/>
      <c r="BS16" s="17" t="s">
        <v>3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4"/>
      <c r="BS17" s="17" t="s">
        <v>32</v>
      </c>
    </row>
    <row r="18" spans="2:71" ht="6.95" customHeight="1">
      <c r="B18" s="20"/>
      <c r="AR18" s="20"/>
      <c r="BE18" s="224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4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24"/>
      <c r="BS20" s="17" t="s">
        <v>32</v>
      </c>
    </row>
    <row r="21" spans="2:71" ht="6.95" customHeight="1">
      <c r="B21" s="20"/>
      <c r="AR21" s="20"/>
      <c r="BE21" s="224"/>
    </row>
    <row r="22" spans="2:71" ht="12" customHeight="1">
      <c r="B22" s="20"/>
      <c r="D22" s="27" t="s">
        <v>35</v>
      </c>
      <c r="AR22" s="20"/>
      <c r="BE22" s="224"/>
    </row>
    <row r="23" spans="2:71" ht="16.5" customHeight="1">
      <c r="B23" s="20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0"/>
      <c r="BE23" s="224"/>
    </row>
    <row r="24" spans="2:71" ht="6.95" customHeight="1">
      <c r="B24" s="20"/>
      <c r="AR24" s="20"/>
      <c r="BE24" s="22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4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2">
        <f>ROUND(AG94,2)</f>
        <v>0</v>
      </c>
      <c r="AL26" s="233"/>
      <c r="AM26" s="233"/>
      <c r="AN26" s="233"/>
      <c r="AO26" s="233"/>
      <c r="AR26" s="32"/>
      <c r="BE26" s="224"/>
    </row>
    <row r="27" spans="2:71" s="1" customFormat="1" ht="6.95" customHeight="1">
      <c r="B27" s="32"/>
      <c r="AR27" s="32"/>
      <c r="BE27" s="224"/>
    </row>
    <row r="28" spans="2:71" s="1" customFormat="1" ht="12.75">
      <c r="B28" s="32"/>
      <c r="L28" s="234" t="s">
        <v>37</v>
      </c>
      <c r="M28" s="234"/>
      <c r="N28" s="234"/>
      <c r="O28" s="234"/>
      <c r="P28" s="234"/>
      <c r="W28" s="234" t="s">
        <v>38</v>
      </c>
      <c r="X28" s="234"/>
      <c r="Y28" s="234"/>
      <c r="Z28" s="234"/>
      <c r="AA28" s="234"/>
      <c r="AB28" s="234"/>
      <c r="AC28" s="234"/>
      <c r="AD28" s="234"/>
      <c r="AE28" s="234"/>
      <c r="AK28" s="234" t="s">
        <v>39</v>
      </c>
      <c r="AL28" s="234"/>
      <c r="AM28" s="234"/>
      <c r="AN28" s="234"/>
      <c r="AO28" s="234"/>
      <c r="AR28" s="32"/>
      <c r="BE28" s="224"/>
    </row>
    <row r="29" spans="2:71" s="2" customFormat="1" ht="14.45" customHeight="1">
      <c r="B29" s="36"/>
      <c r="D29" s="27" t="s">
        <v>40</v>
      </c>
      <c r="F29" s="27" t="s">
        <v>41</v>
      </c>
      <c r="L29" s="237">
        <v>0.21</v>
      </c>
      <c r="M29" s="236"/>
      <c r="N29" s="236"/>
      <c r="O29" s="236"/>
      <c r="P29" s="236"/>
      <c r="W29" s="235">
        <f>ROUND(AZ94, 2)</f>
        <v>0</v>
      </c>
      <c r="X29" s="236"/>
      <c r="Y29" s="236"/>
      <c r="Z29" s="236"/>
      <c r="AA29" s="236"/>
      <c r="AB29" s="236"/>
      <c r="AC29" s="236"/>
      <c r="AD29" s="236"/>
      <c r="AE29" s="236"/>
      <c r="AK29" s="235">
        <f>ROUND(AV94, 2)</f>
        <v>0</v>
      </c>
      <c r="AL29" s="236"/>
      <c r="AM29" s="236"/>
      <c r="AN29" s="236"/>
      <c r="AO29" s="236"/>
      <c r="AR29" s="36"/>
      <c r="BE29" s="225"/>
    </row>
    <row r="30" spans="2:71" s="2" customFormat="1" ht="14.45" customHeight="1">
      <c r="B30" s="36"/>
      <c r="F30" s="27" t="s">
        <v>42</v>
      </c>
      <c r="L30" s="237">
        <v>0.12</v>
      </c>
      <c r="M30" s="236"/>
      <c r="N30" s="236"/>
      <c r="O30" s="236"/>
      <c r="P30" s="236"/>
      <c r="W30" s="235">
        <f>ROUND(BA94, 2)</f>
        <v>0</v>
      </c>
      <c r="X30" s="236"/>
      <c r="Y30" s="236"/>
      <c r="Z30" s="236"/>
      <c r="AA30" s="236"/>
      <c r="AB30" s="236"/>
      <c r="AC30" s="236"/>
      <c r="AD30" s="236"/>
      <c r="AE30" s="236"/>
      <c r="AK30" s="235">
        <f>ROUND(AW94, 2)</f>
        <v>0</v>
      </c>
      <c r="AL30" s="236"/>
      <c r="AM30" s="236"/>
      <c r="AN30" s="236"/>
      <c r="AO30" s="236"/>
      <c r="AR30" s="36"/>
      <c r="BE30" s="225"/>
    </row>
    <row r="31" spans="2:71" s="2" customFormat="1" ht="14.45" hidden="1" customHeight="1">
      <c r="B31" s="36"/>
      <c r="F31" s="27" t="s">
        <v>43</v>
      </c>
      <c r="L31" s="237">
        <v>0.21</v>
      </c>
      <c r="M31" s="236"/>
      <c r="N31" s="236"/>
      <c r="O31" s="236"/>
      <c r="P31" s="236"/>
      <c r="W31" s="235">
        <f>ROUND(BB94, 2)</f>
        <v>0</v>
      </c>
      <c r="X31" s="236"/>
      <c r="Y31" s="236"/>
      <c r="Z31" s="236"/>
      <c r="AA31" s="236"/>
      <c r="AB31" s="236"/>
      <c r="AC31" s="236"/>
      <c r="AD31" s="236"/>
      <c r="AE31" s="236"/>
      <c r="AK31" s="235">
        <v>0</v>
      </c>
      <c r="AL31" s="236"/>
      <c r="AM31" s="236"/>
      <c r="AN31" s="236"/>
      <c r="AO31" s="236"/>
      <c r="AR31" s="36"/>
      <c r="BE31" s="225"/>
    </row>
    <row r="32" spans="2:71" s="2" customFormat="1" ht="14.45" hidden="1" customHeight="1">
      <c r="B32" s="36"/>
      <c r="F32" s="27" t="s">
        <v>44</v>
      </c>
      <c r="L32" s="237">
        <v>0.12</v>
      </c>
      <c r="M32" s="236"/>
      <c r="N32" s="236"/>
      <c r="O32" s="236"/>
      <c r="P32" s="236"/>
      <c r="W32" s="235">
        <f>ROUND(BC94, 2)</f>
        <v>0</v>
      </c>
      <c r="X32" s="236"/>
      <c r="Y32" s="236"/>
      <c r="Z32" s="236"/>
      <c r="AA32" s="236"/>
      <c r="AB32" s="236"/>
      <c r="AC32" s="236"/>
      <c r="AD32" s="236"/>
      <c r="AE32" s="236"/>
      <c r="AK32" s="235">
        <v>0</v>
      </c>
      <c r="AL32" s="236"/>
      <c r="AM32" s="236"/>
      <c r="AN32" s="236"/>
      <c r="AO32" s="236"/>
      <c r="AR32" s="36"/>
      <c r="BE32" s="225"/>
    </row>
    <row r="33" spans="2:57" s="2" customFormat="1" ht="14.45" hidden="1" customHeight="1">
      <c r="B33" s="36"/>
      <c r="F33" s="27" t="s">
        <v>45</v>
      </c>
      <c r="L33" s="237">
        <v>0</v>
      </c>
      <c r="M33" s="236"/>
      <c r="N33" s="236"/>
      <c r="O33" s="236"/>
      <c r="P33" s="236"/>
      <c r="W33" s="235">
        <f>ROUND(BD94, 2)</f>
        <v>0</v>
      </c>
      <c r="X33" s="236"/>
      <c r="Y33" s="236"/>
      <c r="Z33" s="236"/>
      <c r="AA33" s="236"/>
      <c r="AB33" s="236"/>
      <c r="AC33" s="236"/>
      <c r="AD33" s="236"/>
      <c r="AE33" s="236"/>
      <c r="AK33" s="235">
        <v>0</v>
      </c>
      <c r="AL33" s="236"/>
      <c r="AM33" s="236"/>
      <c r="AN33" s="236"/>
      <c r="AO33" s="236"/>
      <c r="AR33" s="36"/>
      <c r="BE33" s="225"/>
    </row>
    <row r="34" spans="2:57" s="1" customFormat="1" ht="6.95" customHeight="1">
      <c r="B34" s="32"/>
      <c r="AR34" s="32"/>
      <c r="BE34" s="224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41" t="s">
        <v>48</v>
      </c>
      <c r="Y35" s="239"/>
      <c r="Z35" s="239"/>
      <c r="AA35" s="239"/>
      <c r="AB35" s="239"/>
      <c r="AC35" s="39"/>
      <c r="AD35" s="39"/>
      <c r="AE35" s="39"/>
      <c r="AF35" s="39"/>
      <c r="AG35" s="39"/>
      <c r="AH35" s="39"/>
      <c r="AI35" s="39"/>
      <c r="AJ35" s="39"/>
      <c r="AK35" s="238">
        <f>SUM(AK26:AK33)</f>
        <v>0</v>
      </c>
      <c r="AL35" s="239"/>
      <c r="AM35" s="239"/>
      <c r="AN35" s="239"/>
      <c r="AO35" s="240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55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43-23</v>
      </c>
      <c r="AR84" s="48"/>
    </row>
    <row r="85" spans="1:91" s="4" customFormat="1" ht="36.950000000000003" customHeight="1">
      <c r="B85" s="49"/>
      <c r="C85" s="50" t="s">
        <v>16</v>
      </c>
      <c r="L85" s="204" t="str">
        <f>K6</f>
        <v>Rekonstrukce ulice Sportovní v Přelouči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Přelouč</v>
      </c>
      <c r="AI87" s="27" t="s">
        <v>22</v>
      </c>
      <c r="AM87" s="206" t="str">
        <f>IF(AN8= "","",AN8)</f>
        <v>27. 11. 2023</v>
      </c>
      <c r="AN87" s="206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Město Přelouč</v>
      </c>
      <c r="AI89" s="27" t="s">
        <v>30</v>
      </c>
      <c r="AM89" s="207" t="str">
        <f>IF(E17="","",E17)</f>
        <v xml:space="preserve"> </v>
      </c>
      <c r="AN89" s="208"/>
      <c r="AO89" s="208"/>
      <c r="AP89" s="208"/>
      <c r="AR89" s="32"/>
      <c r="AS89" s="209" t="s">
        <v>56</v>
      </c>
      <c r="AT89" s="21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7" t="str">
        <f>IF(E20="","",E20)</f>
        <v>Sýkorová</v>
      </c>
      <c r="AN90" s="208"/>
      <c r="AO90" s="208"/>
      <c r="AP90" s="208"/>
      <c r="AR90" s="32"/>
      <c r="AS90" s="211"/>
      <c r="AT90" s="212"/>
      <c r="BD90" s="56"/>
    </row>
    <row r="91" spans="1:91" s="1" customFormat="1" ht="10.9" customHeight="1">
      <c r="B91" s="32"/>
      <c r="AR91" s="32"/>
      <c r="AS91" s="211"/>
      <c r="AT91" s="212"/>
      <c r="BD91" s="56"/>
    </row>
    <row r="92" spans="1:91" s="1" customFormat="1" ht="29.25" customHeight="1">
      <c r="B92" s="32"/>
      <c r="C92" s="213" t="s">
        <v>57</v>
      </c>
      <c r="D92" s="214"/>
      <c r="E92" s="214"/>
      <c r="F92" s="214"/>
      <c r="G92" s="214"/>
      <c r="H92" s="57"/>
      <c r="I92" s="216" t="s">
        <v>58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5" t="s">
        <v>59</v>
      </c>
      <c r="AH92" s="214"/>
      <c r="AI92" s="214"/>
      <c r="AJ92" s="214"/>
      <c r="AK92" s="214"/>
      <c r="AL92" s="214"/>
      <c r="AM92" s="214"/>
      <c r="AN92" s="216" t="s">
        <v>60</v>
      </c>
      <c r="AO92" s="214"/>
      <c r="AP92" s="217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1">
        <f>ROUND(SUM(AG95:AG100),2)</f>
        <v>0</v>
      </c>
      <c r="AH94" s="221"/>
      <c r="AI94" s="221"/>
      <c r="AJ94" s="221"/>
      <c r="AK94" s="221"/>
      <c r="AL94" s="221"/>
      <c r="AM94" s="221"/>
      <c r="AN94" s="222">
        <f t="shared" ref="AN94:AN100" si="0">SUM(AG94,AT94)</f>
        <v>0</v>
      </c>
      <c r="AO94" s="222"/>
      <c r="AP94" s="222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0</v>
      </c>
      <c r="AU94" s="70">
        <f>ROUND(SUM(AU95:AU100),5)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4</v>
      </c>
      <c r="BX94" s="72" t="s">
        <v>79</v>
      </c>
      <c r="CL94" s="72" t="s">
        <v>1</v>
      </c>
    </row>
    <row r="95" spans="1:91" s="6" customFormat="1" ht="16.5" customHeight="1">
      <c r="A95" s="74" t="s">
        <v>80</v>
      </c>
      <c r="B95" s="75"/>
      <c r="C95" s="76"/>
      <c r="D95" s="218" t="s">
        <v>81</v>
      </c>
      <c r="E95" s="218"/>
      <c r="F95" s="218"/>
      <c r="G95" s="218"/>
      <c r="H95" s="218"/>
      <c r="I95" s="77"/>
      <c r="J95" s="218" t="s">
        <v>82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9">
        <f>'SO 000 - VEDLEJŠÍ A OSTAT...'!J30</f>
        <v>0</v>
      </c>
      <c r="AH95" s="220"/>
      <c r="AI95" s="220"/>
      <c r="AJ95" s="220"/>
      <c r="AK95" s="220"/>
      <c r="AL95" s="220"/>
      <c r="AM95" s="220"/>
      <c r="AN95" s="219">
        <f t="shared" si="0"/>
        <v>0</v>
      </c>
      <c r="AO95" s="220"/>
      <c r="AP95" s="220"/>
      <c r="AQ95" s="78" t="s">
        <v>83</v>
      </c>
      <c r="AR95" s="75"/>
      <c r="AS95" s="79">
        <v>0</v>
      </c>
      <c r="AT95" s="80">
        <f t="shared" si="1"/>
        <v>0</v>
      </c>
      <c r="AU95" s="81">
        <f>'SO 000 - VEDLEJŠÍ A OSTAT...'!P120</f>
        <v>0</v>
      </c>
      <c r="AV95" s="80">
        <f>'SO 000 - VEDLEJŠÍ A OSTAT...'!J33</f>
        <v>0</v>
      </c>
      <c r="AW95" s="80">
        <f>'SO 000 - VEDLEJŠÍ A OSTAT...'!J34</f>
        <v>0</v>
      </c>
      <c r="AX95" s="80">
        <f>'SO 000 - VEDLEJŠÍ A OSTAT...'!J35</f>
        <v>0</v>
      </c>
      <c r="AY95" s="80">
        <f>'SO 000 - VEDLEJŠÍ A OSTAT...'!J36</f>
        <v>0</v>
      </c>
      <c r="AZ95" s="80">
        <f>'SO 000 - VEDLEJŠÍ A OSTAT...'!F33</f>
        <v>0</v>
      </c>
      <c r="BA95" s="80">
        <f>'SO 000 - VEDLEJŠÍ A OSTAT...'!F34</f>
        <v>0</v>
      </c>
      <c r="BB95" s="80">
        <f>'SO 000 - VEDLEJŠÍ A OSTAT...'!F35</f>
        <v>0</v>
      </c>
      <c r="BC95" s="80">
        <f>'SO 000 - VEDLEJŠÍ A OSTAT...'!F36</f>
        <v>0</v>
      </c>
      <c r="BD95" s="82">
        <f>'SO 000 - VEDLEJŠÍ A OSTAT...'!F37</f>
        <v>0</v>
      </c>
      <c r="BT95" s="83" t="s">
        <v>84</v>
      </c>
      <c r="BV95" s="83" t="s">
        <v>78</v>
      </c>
      <c r="BW95" s="83" t="s">
        <v>85</v>
      </c>
      <c r="BX95" s="83" t="s">
        <v>4</v>
      </c>
      <c r="CL95" s="83" t="s">
        <v>1</v>
      </c>
      <c r="CM95" s="83" t="s">
        <v>86</v>
      </c>
    </row>
    <row r="96" spans="1:91" s="6" customFormat="1" ht="16.5" customHeight="1">
      <c r="A96" s="74" t="s">
        <v>80</v>
      </c>
      <c r="B96" s="75"/>
      <c r="C96" s="76"/>
      <c r="D96" s="218" t="s">
        <v>87</v>
      </c>
      <c r="E96" s="218"/>
      <c r="F96" s="218"/>
      <c r="G96" s="218"/>
      <c r="H96" s="218"/>
      <c r="I96" s="77"/>
      <c r="J96" s="218" t="s">
        <v>88</v>
      </c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9">
        <f>'SO 101 - KOMUNIKACE ÚSEK ...'!J30</f>
        <v>0</v>
      </c>
      <c r="AH96" s="220"/>
      <c r="AI96" s="220"/>
      <c r="AJ96" s="220"/>
      <c r="AK96" s="220"/>
      <c r="AL96" s="220"/>
      <c r="AM96" s="220"/>
      <c r="AN96" s="219">
        <f t="shared" si="0"/>
        <v>0</v>
      </c>
      <c r="AO96" s="220"/>
      <c r="AP96" s="220"/>
      <c r="AQ96" s="78" t="s">
        <v>83</v>
      </c>
      <c r="AR96" s="75"/>
      <c r="AS96" s="79">
        <v>0</v>
      </c>
      <c r="AT96" s="80">
        <f t="shared" si="1"/>
        <v>0</v>
      </c>
      <c r="AU96" s="81">
        <f>'SO 101 - KOMUNIKACE ÚSEK ...'!P124</f>
        <v>0</v>
      </c>
      <c r="AV96" s="80">
        <f>'SO 101 - KOMUNIKACE ÚSEK ...'!J33</f>
        <v>0</v>
      </c>
      <c r="AW96" s="80">
        <f>'SO 101 - KOMUNIKACE ÚSEK ...'!J34</f>
        <v>0</v>
      </c>
      <c r="AX96" s="80">
        <f>'SO 101 - KOMUNIKACE ÚSEK ...'!J35</f>
        <v>0</v>
      </c>
      <c r="AY96" s="80">
        <f>'SO 101 - KOMUNIKACE ÚSEK ...'!J36</f>
        <v>0</v>
      </c>
      <c r="AZ96" s="80">
        <f>'SO 101 - KOMUNIKACE ÚSEK ...'!F33</f>
        <v>0</v>
      </c>
      <c r="BA96" s="80">
        <f>'SO 101 - KOMUNIKACE ÚSEK ...'!F34</f>
        <v>0</v>
      </c>
      <c r="BB96" s="80">
        <f>'SO 101 - KOMUNIKACE ÚSEK ...'!F35</f>
        <v>0</v>
      </c>
      <c r="BC96" s="80">
        <f>'SO 101 - KOMUNIKACE ÚSEK ...'!F36</f>
        <v>0</v>
      </c>
      <c r="BD96" s="82">
        <f>'SO 101 - KOMUNIKACE ÚSEK ...'!F37</f>
        <v>0</v>
      </c>
      <c r="BT96" s="83" t="s">
        <v>84</v>
      </c>
      <c r="BV96" s="83" t="s">
        <v>78</v>
      </c>
      <c r="BW96" s="83" t="s">
        <v>89</v>
      </c>
      <c r="BX96" s="83" t="s">
        <v>4</v>
      </c>
      <c r="CL96" s="83" t="s">
        <v>1</v>
      </c>
      <c r="CM96" s="83" t="s">
        <v>86</v>
      </c>
    </row>
    <row r="97" spans="1:91" s="6" customFormat="1" ht="16.5" customHeight="1">
      <c r="A97" s="74" t="s">
        <v>80</v>
      </c>
      <c r="B97" s="75"/>
      <c r="C97" s="76"/>
      <c r="D97" s="218" t="s">
        <v>90</v>
      </c>
      <c r="E97" s="218"/>
      <c r="F97" s="218"/>
      <c r="G97" s="218"/>
      <c r="H97" s="218"/>
      <c r="I97" s="77"/>
      <c r="J97" s="218" t="s">
        <v>91</v>
      </c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9">
        <f>'SO 102 - KOMUNIKACE ÚSEK D'!J30</f>
        <v>0</v>
      </c>
      <c r="AH97" s="220"/>
      <c r="AI97" s="220"/>
      <c r="AJ97" s="220"/>
      <c r="AK97" s="220"/>
      <c r="AL97" s="220"/>
      <c r="AM97" s="220"/>
      <c r="AN97" s="219">
        <f t="shared" si="0"/>
        <v>0</v>
      </c>
      <c r="AO97" s="220"/>
      <c r="AP97" s="220"/>
      <c r="AQ97" s="78" t="s">
        <v>83</v>
      </c>
      <c r="AR97" s="75"/>
      <c r="AS97" s="79">
        <v>0</v>
      </c>
      <c r="AT97" s="80">
        <f t="shared" si="1"/>
        <v>0</v>
      </c>
      <c r="AU97" s="81">
        <f>'SO 102 - KOMUNIKACE ÚSEK D'!P123</f>
        <v>0</v>
      </c>
      <c r="AV97" s="80">
        <f>'SO 102 - KOMUNIKACE ÚSEK D'!J33</f>
        <v>0</v>
      </c>
      <c r="AW97" s="80">
        <f>'SO 102 - KOMUNIKACE ÚSEK D'!J34</f>
        <v>0</v>
      </c>
      <c r="AX97" s="80">
        <f>'SO 102 - KOMUNIKACE ÚSEK D'!J35</f>
        <v>0</v>
      </c>
      <c r="AY97" s="80">
        <f>'SO 102 - KOMUNIKACE ÚSEK D'!J36</f>
        <v>0</v>
      </c>
      <c r="AZ97" s="80">
        <f>'SO 102 - KOMUNIKACE ÚSEK D'!F33</f>
        <v>0</v>
      </c>
      <c r="BA97" s="80">
        <f>'SO 102 - KOMUNIKACE ÚSEK D'!F34</f>
        <v>0</v>
      </c>
      <c r="BB97" s="80">
        <f>'SO 102 - KOMUNIKACE ÚSEK D'!F35</f>
        <v>0</v>
      </c>
      <c r="BC97" s="80">
        <f>'SO 102 - KOMUNIKACE ÚSEK D'!F36</f>
        <v>0</v>
      </c>
      <c r="BD97" s="82">
        <f>'SO 102 - KOMUNIKACE ÚSEK D'!F37</f>
        <v>0</v>
      </c>
      <c r="BT97" s="83" t="s">
        <v>84</v>
      </c>
      <c r="BV97" s="83" t="s">
        <v>78</v>
      </c>
      <c r="BW97" s="83" t="s">
        <v>92</v>
      </c>
      <c r="BX97" s="83" t="s">
        <v>4</v>
      </c>
      <c r="CL97" s="83" t="s">
        <v>1</v>
      </c>
      <c r="CM97" s="83" t="s">
        <v>86</v>
      </c>
    </row>
    <row r="98" spans="1:91" s="6" customFormat="1" ht="16.5" customHeight="1">
      <c r="A98" s="74" t="s">
        <v>80</v>
      </c>
      <c r="B98" s="75"/>
      <c r="C98" s="76"/>
      <c r="D98" s="218" t="s">
        <v>93</v>
      </c>
      <c r="E98" s="218"/>
      <c r="F98" s="218"/>
      <c r="G98" s="218"/>
      <c r="H98" s="218"/>
      <c r="I98" s="77"/>
      <c r="J98" s="218" t="s">
        <v>94</v>
      </c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9">
        <f>'SO 301 - DEŠŤOVÁ KANALIZACE'!J30</f>
        <v>0</v>
      </c>
      <c r="AH98" s="220"/>
      <c r="AI98" s="220"/>
      <c r="AJ98" s="220"/>
      <c r="AK98" s="220"/>
      <c r="AL98" s="220"/>
      <c r="AM98" s="220"/>
      <c r="AN98" s="219">
        <f t="shared" si="0"/>
        <v>0</v>
      </c>
      <c r="AO98" s="220"/>
      <c r="AP98" s="220"/>
      <c r="AQ98" s="78" t="s">
        <v>83</v>
      </c>
      <c r="AR98" s="75"/>
      <c r="AS98" s="79">
        <v>0</v>
      </c>
      <c r="AT98" s="80">
        <f t="shared" si="1"/>
        <v>0</v>
      </c>
      <c r="AU98" s="81">
        <f>'SO 301 - DEŠŤOVÁ KANALIZACE'!P126</f>
        <v>0</v>
      </c>
      <c r="AV98" s="80">
        <f>'SO 301 - DEŠŤOVÁ KANALIZACE'!J33</f>
        <v>0</v>
      </c>
      <c r="AW98" s="80">
        <f>'SO 301 - DEŠŤOVÁ KANALIZACE'!J34</f>
        <v>0</v>
      </c>
      <c r="AX98" s="80">
        <f>'SO 301 - DEŠŤOVÁ KANALIZACE'!J35</f>
        <v>0</v>
      </c>
      <c r="AY98" s="80">
        <f>'SO 301 - DEŠŤOVÁ KANALIZACE'!J36</f>
        <v>0</v>
      </c>
      <c r="AZ98" s="80">
        <f>'SO 301 - DEŠŤOVÁ KANALIZACE'!F33</f>
        <v>0</v>
      </c>
      <c r="BA98" s="80">
        <f>'SO 301 - DEŠŤOVÁ KANALIZACE'!F34</f>
        <v>0</v>
      </c>
      <c r="BB98" s="80">
        <f>'SO 301 - DEŠŤOVÁ KANALIZACE'!F35</f>
        <v>0</v>
      </c>
      <c r="BC98" s="80">
        <f>'SO 301 - DEŠŤOVÁ KANALIZACE'!F36</f>
        <v>0</v>
      </c>
      <c r="BD98" s="82">
        <f>'SO 301 - DEŠŤOVÁ KANALIZACE'!F37</f>
        <v>0</v>
      </c>
      <c r="BT98" s="83" t="s">
        <v>84</v>
      </c>
      <c r="BV98" s="83" t="s">
        <v>78</v>
      </c>
      <c r="BW98" s="83" t="s">
        <v>95</v>
      </c>
      <c r="BX98" s="83" t="s">
        <v>4</v>
      </c>
      <c r="CL98" s="83" t="s">
        <v>1</v>
      </c>
      <c r="CM98" s="83" t="s">
        <v>86</v>
      </c>
    </row>
    <row r="99" spans="1:91" s="6" customFormat="1" ht="16.5" customHeight="1">
      <c r="A99" s="74" t="s">
        <v>80</v>
      </c>
      <c r="B99" s="75"/>
      <c r="C99" s="76"/>
      <c r="D99" s="218" t="s">
        <v>96</v>
      </c>
      <c r="E99" s="218"/>
      <c r="F99" s="218"/>
      <c r="G99" s="218"/>
      <c r="H99" s="218"/>
      <c r="I99" s="77"/>
      <c r="J99" s="218" t="s">
        <v>97</v>
      </c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9">
        <f>'SO 401 - VEŘEJNÉ OSVĚTLENÍ'!J30</f>
        <v>0</v>
      </c>
      <c r="AH99" s="220"/>
      <c r="AI99" s="220"/>
      <c r="AJ99" s="220"/>
      <c r="AK99" s="220"/>
      <c r="AL99" s="220"/>
      <c r="AM99" s="220"/>
      <c r="AN99" s="219">
        <f t="shared" si="0"/>
        <v>0</v>
      </c>
      <c r="AO99" s="220"/>
      <c r="AP99" s="220"/>
      <c r="AQ99" s="78" t="s">
        <v>83</v>
      </c>
      <c r="AR99" s="75"/>
      <c r="AS99" s="79">
        <v>0</v>
      </c>
      <c r="AT99" s="80">
        <f t="shared" si="1"/>
        <v>0</v>
      </c>
      <c r="AU99" s="81">
        <f>'SO 401 - VEŘEJNÉ OSVĚTLENÍ'!P120</f>
        <v>0</v>
      </c>
      <c r="AV99" s="80">
        <f>'SO 401 - VEŘEJNÉ OSVĚTLENÍ'!J33</f>
        <v>0</v>
      </c>
      <c r="AW99" s="80">
        <f>'SO 401 - VEŘEJNÉ OSVĚTLENÍ'!J34</f>
        <v>0</v>
      </c>
      <c r="AX99" s="80">
        <f>'SO 401 - VEŘEJNÉ OSVĚTLENÍ'!J35</f>
        <v>0</v>
      </c>
      <c r="AY99" s="80">
        <f>'SO 401 - VEŘEJNÉ OSVĚTLENÍ'!J36</f>
        <v>0</v>
      </c>
      <c r="AZ99" s="80">
        <f>'SO 401 - VEŘEJNÉ OSVĚTLENÍ'!F33</f>
        <v>0</v>
      </c>
      <c r="BA99" s="80">
        <f>'SO 401 - VEŘEJNÉ OSVĚTLENÍ'!F34</f>
        <v>0</v>
      </c>
      <c r="BB99" s="80">
        <f>'SO 401 - VEŘEJNÉ OSVĚTLENÍ'!F35</f>
        <v>0</v>
      </c>
      <c r="BC99" s="80">
        <f>'SO 401 - VEŘEJNÉ OSVĚTLENÍ'!F36</f>
        <v>0</v>
      </c>
      <c r="BD99" s="82">
        <f>'SO 401 - VEŘEJNÉ OSVĚTLENÍ'!F37</f>
        <v>0</v>
      </c>
      <c r="BT99" s="83" t="s">
        <v>84</v>
      </c>
      <c r="BV99" s="83" t="s">
        <v>78</v>
      </c>
      <c r="BW99" s="83" t="s">
        <v>98</v>
      </c>
      <c r="BX99" s="83" t="s">
        <v>4</v>
      </c>
      <c r="CL99" s="83" t="s">
        <v>1</v>
      </c>
      <c r="CM99" s="83" t="s">
        <v>86</v>
      </c>
    </row>
    <row r="100" spans="1:91" s="6" customFormat="1" ht="16.5" customHeight="1">
      <c r="A100" s="74" t="s">
        <v>80</v>
      </c>
      <c r="B100" s="75"/>
      <c r="C100" s="76"/>
      <c r="D100" s="218" t="s">
        <v>99</v>
      </c>
      <c r="E100" s="218"/>
      <c r="F100" s="218"/>
      <c r="G100" s="218"/>
      <c r="H100" s="218"/>
      <c r="I100" s="77"/>
      <c r="J100" s="218" t="s">
        <v>100</v>
      </c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9">
        <f>'SO 402 - TRASA KAMEROVÉHO...'!J30</f>
        <v>0</v>
      </c>
      <c r="AH100" s="220"/>
      <c r="AI100" s="220"/>
      <c r="AJ100" s="220"/>
      <c r="AK100" s="220"/>
      <c r="AL100" s="220"/>
      <c r="AM100" s="220"/>
      <c r="AN100" s="219">
        <f t="shared" si="0"/>
        <v>0</v>
      </c>
      <c r="AO100" s="220"/>
      <c r="AP100" s="220"/>
      <c r="AQ100" s="78" t="s">
        <v>83</v>
      </c>
      <c r="AR100" s="75"/>
      <c r="AS100" s="84">
        <v>0</v>
      </c>
      <c r="AT100" s="85">
        <f t="shared" si="1"/>
        <v>0</v>
      </c>
      <c r="AU100" s="86">
        <f>'SO 402 - TRASA KAMEROVÉHO...'!P121</f>
        <v>0</v>
      </c>
      <c r="AV100" s="85">
        <f>'SO 402 - TRASA KAMEROVÉHO...'!J33</f>
        <v>0</v>
      </c>
      <c r="AW100" s="85">
        <f>'SO 402 - TRASA KAMEROVÉHO...'!J34</f>
        <v>0</v>
      </c>
      <c r="AX100" s="85">
        <f>'SO 402 - TRASA KAMEROVÉHO...'!J35</f>
        <v>0</v>
      </c>
      <c r="AY100" s="85">
        <f>'SO 402 - TRASA KAMEROVÉHO...'!J36</f>
        <v>0</v>
      </c>
      <c r="AZ100" s="85">
        <f>'SO 402 - TRASA KAMEROVÉHO...'!F33</f>
        <v>0</v>
      </c>
      <c r="BA100" s="85">
        <f>'SO 402 - TRASA KAMEROVÉHO...'!F34</f>
        <v>0</v>
      </c>
      <c r="BB100" s="85">
        <f>'SO 402 - TRASA KAMEROVÉHO...'!F35</f>
        <v>0</v>
      </c>
      <c r="BC100" s="85">
        <f>'SO 402 - TRASA KAMEROVÉHO...'!F36</f>
        <v>0</v>
      </c>
      <c r="BD100" s="87">
        <f>'SO 402 - TRASA KAMEROVÉHO...'!F37</f>
        <v>0</v>
      </c>
      <c r="BT100" s="83" t="s">
        <v>84</v>
      </c>
      <c r="BV100" s="83" t="s">
        <v>78</v>
      </c>
      <c r="BW100" s="83" t="s">
        <v>101</v>
      </c>
      <c r="BX100" s="83" t="s">
        <v>4</v>
      </c>
      <c r="CL100" s="83" t="s">
        <v>1</v>
      </c>
      <c r="CM100" s="83" t="s">
        <v>86</v>
      </c>
    </row>
    <row r="101" spans="1:91" s="1" customFormat="1" ht="30" customHeight="1">
      <c r="B101" s="32"/>
      <c r="AR101" s="32"/>
    </row>
    <row r="102" spans="1:91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SO 000 - VEDLEJŠÍ A OSTAT...'!C2" display="/" xr:uid="{00000000-0004-0000-0000-000000000000}"/>
    <hyperlink ref="A96" location="'SO 101 - KOMUNIKACE ÚSEK ...'!C2" display="/" xr:uid="{00000000-0004-0000-0000-000001000000}"/>
    <hyperlink ref="A97" location="'SO 102 - KOMUNIKACE ÚSEK D'!C2" display="/" xr:uid="{00000000-0004-0000-0000-000002000000}"/>
    <hyperlink ref="A98" location="'SO 301 - DEŠŤOVÁ KANALIZACE'!C2" display="/" xr:uid="{00000000-0004-0000-0000-000003000000}"/>
    <hyperlink ref="A99" location="'SO 401 - VEŘEJNÉ OSVĚTLENÍ'!C2" display="/" xr:uid="{00000000-0004-0000-0000-000004000000}"/>
    <hyperlink ref="A100" location="'SO 402 - TRASA KAMEROVÉHO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Rekonstrukce ulice Sportovní v Přelouči</v>
      </c>
      <c r="F7" s="244"/>
      <c r="G7" s="244"/>
      <c r="H7" s="244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104</v>
      </c>
      <c r="F9" s="245"/>
      <c r="G9" s="245"/>
      <c r="H9" s="24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6" t="str">
        <f>'Rekapitulace stavby'!E14</f>
        <v>Vyplň údaj</v>
      </c>
      <c r="F18" s="226"/>
      <c r="G18" s="226"/>
      <c r="H18" s="22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ROUND((SUM(BE120:BE136)),  2)</f>
        <v>0</v>
      </c>
      <c r="I33" s="92">
        <v>0.21</v>
      </c>
      <c r="J33" s="91">
        <f>ROUND(((SUM(BE120:BE136))*I33),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ROUND((SUM(BF120:BF136)),  2)</f>
        <v>0</v>
      </c>
      <c r="I34" s="92">
        <v>0.12</v>
      </c>
      <c r="J34" s="91">
        <f>ROUND(((SUM(BF120:BF136))*I34),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ROUND((SUM(BG120:BG136)),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ROUND((SUM(BH120:BH136)),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ROUND((SUM(BI120:BI136)),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3" t="str">
        <f>E7</f>
        <v>Rekonstrukce ulice Sportovní v Přelouči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SO 000 - VEDLEJŠÍ A OSTATNÍ NÁKLADY</v>
      </c>
      <c r="F87" s="245"/>
      <c r="G87" s="245"/>
      <c r="H87" s="24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27. 11. 2023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106</v>
      </c>
      <c r="D94" s="93"/>
      <c r="E94" s="93"/>
      <c r="F94" s="93"/>
      <c r="G94" s="93"/>
      <c r="H94" s="93"/>
      <c r="I94" s="93"/>
      <c r="J94" s="102" t="s">
        <v>107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108</v>
      </c>
      <c r="J96" s="66">
        <f>J120</f>
        <v>0</v>
      </c>
      <c r="L96" s="32"/>
      <c r="AU96" s="17" t="s">
        <v>109</v>
      </c>
    </row>
    <row r="97" spans="2:12" s="8" customFormat="1" ht="24.95" customHeight="1">
      <c r="B97" s="104"/>
      <c r="D97" s="105" t="s">
        <v>110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111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112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12" s="9" customFormat="1" ht="19.899999999999999" customHeight="1">
      <c r="B100" s="108"/>
      <c r="D100" s="109" t="s">
        <v>113</v>
      </c>
      <c r="E100" s="110"/>
      <c r="F100" s="110"/>
      <c r="G100" s="110"/>
      <c r="H100" s="110"/>
      <c r="I100" s="110"/>
      <c r="J100" s="111">
        <f>J134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114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43" t="str">
        <f>E7</f>
        <v>Rekonstrukce ulice Sportovní v Přelouči</v>
      </c>
      <c r="F110" s="244"/>
      <c r="G110" s="244"/>
      <c r="H110" s="244"/>
      <c r="L110" s="32"/>
    </row>
    <row r="111" spans="2:12" s="1" customFormat="1" ht="12" customHeight="1">
      <c r="B111" s="32"/>
      <c r="C111" s="27" t="s">
        <v>103</v>
      </c>
      <c r="L111" s="32"/>
    </row>
    <row r="112" spans="2:12" s="1" customFormat="1" ht="16.5" customHeight="1">
      <c r="B112" s="32"/>
      <c r="E112" s="204" t="str">
        <f>E9</f>
        <v>SO 000 - VEDLEJŠÍ A OSTATNÍ NÁKLADY</v>
      </c>
      <c r="F112" s="245"/>
      <c r="G112" s="245"/>
      <c r="H112" s="245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Přelouč</v>
      </c>
      <c r="I114" s="27" t="s">
        <v>22</v>
      </c>
      <c r="J114" s="52" t="str">
        <f>IF(J12="","",J12)</f>
        <v>27. 11. 2023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>Město Přelouč</v>
      </c>
      <c r="I116" s="27" t="s">
        <v>30</v>
      </c>
      <c r="J116" s="30" t="str">
        <f>E21</f>
        <v xml:space="preserve"> 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33</v>
      </c>
      <c r="J117" s="30" t="str">
        <f>E24</f>
        <v>Sýkorová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115</v>
      </c>
      <c r="D119" s="114" t="s">
        <v>61</v>
      </c>
      <c r="E119" s="114" t="s">
        <v>57</v>
      </c>
      <c r="F119" s="114" t="s">
        <v>58</v>
      </c>
      <c r="G119" s="114" t="s">
        <v>116</v>
      </c>
      <c r="H119" s="114" t="s">
        <v>117</v>
      </c>
      <c r="I119" s="114" t="s">
        <v>118</v>
      </c>
      <c r="J119" s="114" t="s">
        <v>107</v>
      </c>
      <c r="K119" s="115" t="s">
        <v>119</v>
      </c>
      <c r="L119" s="112"/>
      <c r="M119" s="59" t="s">
        <v>1</v>
      </c>
      <c r="N119" s="60" t="s">
        <v>40</v>
      </c>
      <c r="O119" s="60" t="s">
        <v>120</v>
      </c>
      <c r="P119" s="60" t="s">
        <v>121</v>
      </c>
      <c r="Q119" s="60" t="s">
        <v>122</v>
      </c>
      <c r="R119" s="60" t="s">
        <v>123</v>
      </c>
      <c r="S119" s="60" t="s">
        <v>124</v>
      </c>
      <c r="T119" s="61" t="s">
        <v>125</v>
      </c>
    </row>
    <row r="120" spans="2:65" s="1" customFormat="1" ht="22.9" customHeight="1">
      <c r="B120" s="32"/>
      <c r="C120" s="64" t="s">
        <v>126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0</v>
      </c>
      <c r="S120" s="53"/>
      <c r="T120" s="118">
        <f>T121</f>
        <v>0</v>
      </c>
      <c r="AT120" s="17" t="s">
        <v>75</v>
      </c>
      <c r="AU120" s="17" t="s">
        <v>109</v>
      </c>
      <c r="BK120" s="119">
        <f>BK121</f>
        <v>0</v>
      </c>
    </row>
    <row r="121" spans="2:65" s="11" customFormat="1" ht="25.9" customHeight="1">
      <c r="B121" s="120"/>
      <c r="D121" s="121" t="s">
        <v>75</v>
      </c>
      <c r="E121" s="122" t="s">
        <v>127</v>
      </c>
      <c r="F121" s="122" t="s">
        <v>128</v>
      </c>
      <c r="I121" s="123"/>
      <c r="J121" s="124">
        <f>BK121</f>
        <v>0</v>
      </c>
      <c r="L121" s="120"/>
      <c r="M121" s="125"/>
      <c r="P121" s="126">
        <f>P122+P127+P134</f>
        <v>0</v>
      </c>
      <c r="R121" s="126">
        <f>R122+R127+R134</f>
        <v>0</v>
      </c>
      <c r="T121" s="127">
        <f>T122+T127+T134</f>
        <v>0</v>
      </c>
      <c r="AR121" s="121" t="s">
        <v>129</v>
      </c>
      <c r="AT121" s="128" t="s">
        <v>75</v>
      </c>
      <c r="AU121" s="128" t="s">
        <v>76</v>
      </c>
      <c r="AY121" s="121" t="s">
        <v>130</v>
      </c>
      <c r="BK121" s="129">
        <f>BK122+BK127+BK134</f>
        <v>0</v>
      </c>
    </row>
    <row r="122" spans="2:65" s="11" customFormat="1" ht="22.9" customHeight="1">
      <c r="B122" s="120"/>
      <c r="D122" s="121" t="s">
        <v>75</v>
      </c>
      <c r="E122" s="130" t="s">
        <v>131</v>
      </c>
      <c r="F122" s="130" t="s">
        <v>132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129</v>
      </c>
      <c r="AT122" s="128" t="s">
        <v>75</v>
      </c>
      <c r="AU122" s="128" t="s">
        <v>84</v>
      </c>
      <c r="AY122" s="121" t="s">
        <v>130</v>
      </c>
      <c r="BK122" s="129">
        <f>SUM(BK123:BK126)</f>
        <v>0</v>
      </c>
    </row>
    <row r="123" spans="2:65" s="1" customFormat="1" ht="21.75" customHeight="1">
      <c r="B123" s="132"/>
      <c r="C123" s="133" t="s">
        <v>84</v>
      </c>
      <c r="D123" s="133" t="s">
        <v>133</v>
      </c>
      <c r="E123" s="134" t="s">
        <v>134</v>
      </c>
      <c r="F123" s="135" t="s">
        <v>135</v>
      </c>
      <c r="G123" s="136" t="s">
        <v>136</v>
      </c>
      <c r="H123" s="137">
        <v>1</v>
      </c>
      <c r="I123" s="138"/>
      <c r="J123" s="139">
        <f>ROUND(I123*H123,2)</f>
        <v>0</v>
      </c>
      <c r="K123" s="135" t="s">
        <v>1</v>
      </c>
      <c r="L123" s="32"/>
      <c r="M123" s="140" t="s">
        <v>1</v>
      </c>
      <c r="N123" s="141" t="s">
        <v>41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137</v>
      </c>
      <c r="AT123" s="144" t="s">
        <v>133</v>
      </c>
      <c r="AU123" s="144" t="s">
        <v>86</v>
      </c>
      <c r="AY123" s="17" t="s">
        <v>130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84</v>
      </c>
      <c r="BK123" s="145">
        <f>ROUND(I123*H123,2)</f>
        <v>0</v>
      </c>
      <c r="BL123" s="17" t="s">
        <v>137</v>
      </c>
      <c r="BM123" s="144" t="s">
        <v>86</v>
      </c>
    </row>
    <row r="124" spans="2:65" s="1" customFormat="1" ht="16.5" customHeight="1">
      <c r="B124" s="132"/>
      <c r="C124" s="133" t="s">
        <v>86</v>
      </c>
      <c r="D124" s="133" t="s">
        <v>133</v>
      </c>
      <c r="E124" s="134" t="s">
        <v>138</v>
      </c>
      <c r="F124" s="135" t="s">
        <v>139</v>
      </c>
      <c r="G124" s="136" t="s">
        <v>136</v>
      </c>
      <c r="H124" s="137">
        <v>1</v>
      </c>
      <c r="I124" s="138"/>
      <c r="J124" s="139">
        <f>ROUND(I124*H124,2)</f>
        <v>0</v>
      </c>
      <c r="K124" s="135" t="s">
        <v>1</v>
      </c>
      <c r="L124" s="32"/>
      <c r="M124" s="140" t="s">
        <v>1</v>
      </c>
      <c r="N124" s="141" t="s">
        <v>41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137</v>
      </c>
      <c r="AT124" s="144" t="s">
        <v>133</v>
      </c>
      <c r="AU124" s="144" t="s">
        <v>86</v>
      </c>
      <c r="AY124" s="17" t="s">
        <v>130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84</v>
      </c>
      <c r="BK124" s="145">
        <f>ROUND(I124*H124,2)</f>
        <v>0</v>
      </c>
      <c r="BL124" s="17" t="s">
        <v>137</v>
      </c>
      <c r="BM124" s="144" t="s">
        <v>137</v>
      </c>
    </row>
    <row r="125" spans="2:65" s="1" customFormat="1" ht="24.2" customHeight="1">
      <c r="B125" s="132"/>
      <c r="C125" s="133" t="s">
        <v>140</v>
      </c>
      <c r="D125" s="133" t="s">
        <v>133</v>
      </c>
      <c r="E125" s="134" t="s">
        <v>141</v>
      </c>
      <c r="F125" s="135" t="s">
        <v>142</v>
      </c>
      <c r="G125" s="136" t="s">
        <v>136</v>
      </c>
      <c r="H125" s="137">
        <v>1</v>
      </c>
      <c r="I125" s="138"/>
      <c r="J125" s="139">
        <f>ROUND(I125*H125,2)</f>
        <v>0</v>
      </c>
      <c r="K125" s="135" t="s">
        <v>1</v>
      </c>
      <c r="L125" s="32"/>
      <c r="M125" s="140" t="s">
        <v>1</v>
      </c>
      <c r="N125" s="141" t="s">
        <v>41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137</v>
      </c>
      <c r="AT125" s="144" t="s">
        <v>133</v>
      </c>
      <c r="AU125" s="144" t="s">
        <v>86</v>
      </c>
      <c r="AY125" s="17" t="s">
        <v>130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84</v>
      </c>
      <c r="BK125" s="145">
        <f>ROUND(I125*H125,2)</f>
        <v>0</v>
      </c>
      <c r="BL125" s="17" t="s">
        <v>137</v>
      </c>
      <c r="BM125" s="144" t="s">
        <v>143</v>
      </c>
    </row>
    <row r="126" spans="2:65" s="1" customFormat="1" ht="24.2" customHeight="1">
      <c r="B126" s="132"/>
      <c r="C126" s="133" t="s">
        <v>137</v>
      </c>
      <c r="D126" s="133" t="s">
        <v>133</v>
      </c>
      <c r="E126" s="134" t="s">
        <v>144</v>
      </c>
      <c r="F126" s="135" t="s">
        <v>145</v>
      </c>
      <c r="G126" s="136" t="s">
        <v>136</v>
      </c>
      <c r="H126" s="137">
        <v>1</v>
      </c>
      <c r="I126" s="138"/>
      <c r="J126" s="139">
        <f>ROUND(I126*H126,2)</f>
        <v>0</v>
      </c>
      <c r="K126" s="135" t="s">
        <v>1</v>
      </c>
      <c r="L126" s="32"/>
      <c r="M126" s="140" t="s">
        <v>1</v>
      </c>
      <c r="N126" s="141" t="s">
        <v>41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137</v>
      </c>
      <c r="AT126" s="144" t="s">
        <v>133</v>
      </c>
      <c r="AU126" s="144" t="s">
        <v>86</v>
      </c>
      <c r="AY126" s="17" t="s">
        <v>130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84</v>
      </c>
      <c r="BK126" s="145">
        <f>ROUND(I126*H126,2)</f>
        <v>0</v>
      </c>
      <c r="BL126" s="17" t="s">
        <v>137</v>
      </c>
      <c r="BM126" s="144" t="s">
        <v>146</v>
      </c>
    </row>
    <row r="127" spans="2:65" s="11" customFormat="1" ht="22.9" customHeight="1">
      <c r="B127" s="120"/>
      <c r="D127" s="121" t="s">
        <v>75</v>
      </c>
      <c r="E127" s="130" t="s">
        <v>147</v>
      </c>
      <c r="F127" s="130" t="s">
        <v>148</v>
      </c>
      <c r="I127" s="123"/>
      <c r="J127" s="131">
        <f>BK127</f>
        <v>0</v>
      </c>
      <c r="L127" s="120"/>
      <c r="M127" s="125"/>
      <c r="P127" s="126">
        <f>SUM(P128:P133)</f>
        <v>0</v>
      </c>
      <c r="R127" s="126">
        <f>SUM(R128:R133)</f>
        <v>0</v>
      </c>
      <c r="T127" s="127">
        <f>SUM(T128:T133)</f>
        <v>0</v>
      </c>
      <c r="AR127" s="121" t="s">
        <v>129</v>
      </c>
      <c r="AT127" s="128" t="s">
        <v>75</v>
      </c>
      <c r="AU127" s="128" t="s">
        <v>84</v>
      </c>
      <c r="AY127" s="121" t="s">
        <v>130</v>
      </c>
      <c r="BK127" s="129">
        <f>SUM(BK128:BK133)</f>
        <v>0</v>
      </c>
    </row>
    <row r="128" spans="2:65" s="1" customFormat="1" ht="16.5" customHeight="1">
      <c r="B128" s="132"/>
      <c r="C128" s="133" t="s">
        <v>129</v>
      </c>
      <c r="D128" s="133" t="s">
        <v>133</v>
      </c>
      <c r="E128" s="134" t="s">
        <v>149</v>
      </c>
      <c r="F128" s="135" t="s">
        <v>148</v>
      </c>
      <c r="G128" s="136" t="s">
        <v>136</v>
      </c>
      <c r="H128" s="137">
        <v>1</v>
      </c>
      <c r="I128" s="138"/>
      <c r="J128" s="139">
        <f t="shared" ref="J128:J133" si="0">ROUND(I128*H128,2)</f>
        <v>0</v>
      </c>
      <c r="K128" s="135" t="s">
        <v>1</v>
      </c>
      <c r="L128" s="32"/>
      <c r="M128" s="140" t="s">
        <v>1</v>
      </c>
      <c r="N128" s="141" t="s">
        <v>41</v>
      </c>
      <c r="P128" s="142">
        <f t="shared" ref="P128:P133" si="1">O128*H128</f>
        <v>0</v>
      </c>
      <c r="Q128" s="142">
        <v>0</v>
      </c>
      <c r="R128" s="142">
        <f t="shared" ref="R128:R133" si="2">Q128*H128</f>
        <v>0</v>
      </c>
      <c r="S128" s="142">
        <v>0</v>
      </c>
      <c r="T128" s="143">
        <f t="shared" ref="T128:T133" si="3">S128*H128</f>
        <v>0</v>
      </c>
      <c r="AR128" s="144" t="s">
        <v>137</v>
      </c>
      <c r="AT128" s="144" t="s">
        <v>133</v>
      </c>
      <c r="AU128" s="144" t="s">
        <v>86</v>
      </c>
      <c r="AY128" s="17" t="s">
        <v>130</v>
      </c>
      <c r="BE128" s="145">
        <f t="shared" ref="BE128:BE133" si="4">IF(N128="základní",J128,0)</f>
        <v>0</v>
      </c>
      <c r="BF128" s="145">
        <f t="shared" ref="BF128:BF133" si="5">IF(N128="snížená",J128,0)</f>
        <v>0</v>
      </c>
      <c r="BG128" s="145">
        <f t="shared" ref="BG128:BG133" si="6">IF(N128="zákl. přenesená",J128,0)</f>
        <v>0</v>
      </c>
      <c r="BH128" s="145">
        <f t="shared" ref="BH128:BH133" si="7">IF(N128="sníž. přenesená",J128,0)</f>
        <v>0</v>
      </c>
      <c r="BI128" s="145">
        <f t="shared" ref="BI128:BI133" si="8">IF(N128="nulová",J128,0)</f>
        <v>0</v>
      </c>
      <c r="BJ128" s="17" t="s">
        <v>84</v>
      </c>
      <c r="BK128" s="145">
        <f t="shared" ref="BK128:BK133" si="9">ROUND(I128*H128,2)</f>
        <v>0</v>
      </c>
      <c r="BL128" s="17" t="s">
        <v>137</v>
      </c>
      <c r="BM128" s="144" t="s">
        <v>150</v>
      </c>
    </row>
    <row r="129" spans="2:65" s="1" customFormat="1" ht="16.5" customHeight="1">
      <c r="B129" s="132"/>
      <c r="C129" s="133" t="s">
        <v>143</v>
      </c>
      <c r="D129" s="133" t="s">
        <v>133</v>
      </c>
      <c r="E129" s="134" t="s">
        <v>151</v>
      </c>
      <c r="F129" s="135" t="s">
        <v>152</v>
      </c>
      <c r="G129" s="136" t="s">
        <v>136</v>
      </c>
      <c r="H129" s="137">
        <v>1</v>
      </c>
      <c r="I129" s="138"/>
      <c r="J129" s="139">
        <f t="shared" si="0"/>
        <v>0</v>
      </c>
      <c r="K129" s="135" t="s">
        <v>1</v>
      </c>
      <c r="L129" s="32"/>
      <c r="M129" s="140" t="s">
        <v>1</v>
      </c>
      <c r="N129" s="14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137</v>
      </c>
      <c r="AT129" s="144" t="s">
        <v>133</v>
      </c>
      <c r="AU129" s="144" t="s">
        <v>86</v>
      </c>
      <c r="AY129" s="17" t="s">
        <v>130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7" t="s">
        <v>84</v>
      </c>
      <c r="BK129" s="145">
        <f t="shared" si="9"/>
        <v>0</v>
      </c>
      <c r="BL129" s="17" t="s">
        <v>137</v>
      </c>
      <c r="BM129" s="144" t="s">
        <v>8</v>
      </c>
    </row>
    <row r="130" spans="2:65" s="1" customFormat="1" ht="66.75" customHeight="1">
      <c r="B130" s="132"/>
      <c r="C130" s="133" t="s">
        <v>153</v>
      </c>
      <c r="D130" s="133" t="s">
        <v>133</v>
      </c>
      <c r="E130" s="134" t="s">
        <v>154</v>
      </c>
      <c r="F130" s="135" t="s">
        <v>155</v>
      </c>
      <c r="G130" s="136" t="s">
        <v>136</v>
      </c>
      <c r="H130" s="137">
        <v>1</v>
      </c>
      <c r="I130" s="138"/>
      <c r="J130" s="139">
        <f t="shared" si="0"/>
        <v>0</v>
      </c>
      <c r="K130" s="135" t="s">
        <v>1</v>
      </c>
      <c r="L130" s="32"/>
      <c r="M130" s="140" t="s">
        <v>1</v>
      </c>
      <c r="N130" s="14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137</v>
      </c>
      <c r="AT130" s="144" t="s">
        <v>133</v>
      </c>
      <c r="AU130" s="144" t="s">
        <v>86</v>
      </c>
      <c r="AY130" s="17" t="s">
        <v>130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7" t="s">
        <v>84</v>
      </c>
      <c r="BK130" s="145">
        <f t="shared" si="9"/>
        <v>0</v>
      </c>
      <c r="BL130" s="17" t="s">
        <v>137</v>
      </c>
      <c r="BM130" s="144" t="s">
        <v>156</v>
      </c>
    </row>
    <row r="131" spans="2:65" s="1" customFormat="1" ht="55.5" customHeight="1">
      <c r="B131" s="132"/>
      <c r="C131" s="133" t="s">
        <v>146</v>
      </c>
      <c r="D131" s="133" t="s">
        <v>133</v>
      </c>
      <c r="E131" s="134" t="s">
        <v>157</v>
      </c>
      <c r="F131" s="135" t="s">
        <v>158</v>
      </c>
      <c r="G131" s="136" t="s">
        <v>136</v>
      </c>
      <c r="H131" s="137">
        <v>1</v>
      </c>
      <c r="I131" s="138"/>
      <c r="J131" s="139">
        <f t="shared" si="0"/>
        <v>0</v>
      </c>
      <c r="K131" s="135" t="s">
        <v>1</v>
      </c>
      <c r="L131" s="32"/>
      <c r="M131" s="140" t="s">
        <v>1</v>
      </c>
      <c r="N131" s="14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137</v>
      </c>
      <c r="AT131" s="144" t="s">
        <v>133</v>
      </c>
      <c r="AU131" s="144" t="s">
        <v>86</v>
      </c>
      <c r="AY131" s="17" t="s">
        <v>130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7" t="s">
        <v>84</v>
      </c>
      <c r="BK131" s="145">
        <f t="shared" si="9"/>
        <v>0</v>
      </c>
      <c r="BL131" s="17" t="s">
        <v>137</v>
      </c>
      <c r="BM131" s="144" t="s">
        <v>159</v>
      </c>
    </row>
    <row r="132" spans="2:65" s="1" customFormat="1" ht="24.2" customHeight="1">
      <c r="B132" s="132"/>
      <c r="C132" s="133" t="s">
        <v>160</v>
      </c>
      <c r="D132" s="133" t="s">
        <v>133</v>
      </c>
      <c r="E132" s="134" t="s">
        <v>161</v>
      </c>
      <c r="F132" s="135" t="s">
        <v>162</v>
      </c>
      <c r="G132" s="136" t="s">
        <v>163</v>
      </c>
      <c r="H132" s="137">
        <v>1</v>
      </c>
      <c r="I132" s="138"/>
      <c r="J132" s="139">
        <f t="shared" si="0"/>
        <v>0</v>
      </c>
      <c r="K132" s="135" t="s">
        <v>1</v>
      </c>
      <c r="L132" s="32"/>
      <c r="M132" s="140" t="s">
        <v>1</v>
      </c>
      <c r="N132" s="14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137</v>
      </c>
      <c r="AT132" s="144" t="s">
        <v>133</v>
      </c>
      <c r="AU132" s="144" t="s">
        <v>86</v>
      </c>
      <c r="AY132" s="17" t="s">
        <v>130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7" t="s">
        <v>84</v>
      </c>
      <c r="BK132" s="145">
        <f t="shared" si="9"/>
        <v>0</v>
      </c>
      <c r="BL132" s="17" t="s">
        <v>137</v>
      </c>
      <c r="BM132" s="144" t="s">
        <v>164</v>
      </c>
    </row>
    <row r="133" spans="2:65" s="1" customFormat="1" ht="16.5" customHeight="1">
      <c r="B133" s="132"/>
      <c r="C133" s="133" t="s">
        <v>150</v>
      </c>
      <c r="D133" s="133" t="s">
        <v>133</v>
      </c>
      <c r="E133" s="134" t="s">
        <v>165</v>
      </c>
      <c r="F133" s="135" t="s">
        <v>166</v>
      </c>
      <c r="G133" s="136" t="s">
        <v>136</v>
      </c>
      <c r="H133" s="137">
        <v>1</v>
      </c>
      <c r="I133" s="138"/>
      <c r="J133" s="139">
        <f t="shared" si="0"/>
        <v>0</v>
      </c>
      <c r="K133" s="135" t="s">
        <v>1</v>
      </c>
      <c r="L133" s="32"/>
      <c r="M133" s="140" t="s">
        <v>1</v>
      </c>
      <c r="N133" s="14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137</v>
      </c>
      <c r="AT133" s="144" t="s">
        <v>133</v>
      </c>
      <c r="AU133" s="144" t="s">
        <v>86</v>
      </c>
      <c r="AY133" s="17" t="s">
        <v>130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7" t="s">
        <v>84</v>
      </c>
      <c r="BK133" s="145">
        <f t="shared" si="9"/>
        <v>0</v>
      </c>
      <c r="BL133" s="17" t="s">
        <v>137</v>
      </c>
      <c r="BM133" s="144" t="s">
        <v>167</v>
      </c>
    </row>
    <row r="134" spans="2:65" s="11" customFormat="1" ht="22.9" customHeight="1">
      <c r="B134" s="120"/>
      <c r="D134" s="121" t="s">
        <v>75</v>
      </c>
      <c r="E134" s="130" t="s">
        <v>168</v>
      </c>
      <c r="F134" s="130" t="s">
        <v>169</v>
      </c>
      <c r="I134" s="123"/>
      <c r="J134" s="131">
        <f>BK134</f>
        <v>0</v>
      </c>
      <c r="L134" s="120"/>
      <c r="M134" s="125"/>
      <c r="P134" s="126">
        <f>SUM(P135:P136)</f>
        <v>0</v>
      </c>
      <c r="R134" s="126">
        <f>SUM(R135:R136)</f>
        <v>0</v>
      </c>
      <c r="T134" s="127">
        <f>SUM(T135:T136)</f>
        <v>0</v>
      </c>
      <c r="AR134" s="121" t="s">
        <v>129</v>
      </c>
      <c r="AT134" s="128" t="s">
        <v>75</v>
      </c>
      <c r="AU134" s="128" t="s">
        <v>84</v>
      </c>
      <c r="AY134" s="121" t="s">
        <v>130</v>
      </c>
      <c r="BK134" s="129">
        <f>SUM(BK135:BK136)</f>
        <v>0</v>
      </c>
    </row>
    <row r="135" spans="2:65" s="1" customFormat="1" ht="24.2" customHeight="1">
      <c r="B135" s="132"/>
      <c r="C135" s="133" t="s">
        <v>170</v>
      </c>
      <c r="D135" s="133" t="s">
        <v>133</v>
      </c>
      <c r="E135" s="134" t="s">
        <v>171</v>
      </c>
      <c r="F135" s="135" t="s">
        <v>172</v>
      </c>
      <c r="G135" s="136" t="s">
        <v>163</v>
      </c>
      <c r="H135" s="137">
        <v>2</v>
      </c>
      <c r="I135" s="138"/>
      <c r="J135" s="139">
        <f>ROUND(I135*H135,2)</f>
        <v>0</v>
      </c>
      <c r="K135" s="135" t="s">
        <v>1</v>
      </c>
      <c r="L135" s="32"/>
      <c r="M135" s="140" t="s">
        <v>1</v>
      </c>
      <c r="N135" s="141" t="s">
        <v>41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137</v>
      </c>
      <c r="AT135" s="144" t="s">
        <v>133</v>
      </c>
      <c r="AU135" s="144" t="s">
        <v>86</v>
      </c>
      <c r="AY135" s="17" t="s">
        <v>130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84</v>
      </c>
      <c r="BK135" s="145">
        <f>ROUND(I135*H135,2)</f>
        <v>0</v>
      </c>
      <c r="BL135" s="17" t="s">
        <v>137</v>
      </c>
      <c r="BM135" s="144" t="s">
        <v>173</v>
      </c>
    </row>
    <row r="136" spans="2:65" s="1" customFormat="1" ht="24.2" customHeight="1">
      <c r="B136" s="132"/>
      <c r="C136" s="133" t="s">
        <v>8</v>
      </c>
      <c r="D136" s="133" t="s">
        <v>133</v>
      </c>
      <c r="E136" s="134" t="s">
        <v>174</v>
      </c>
      <c r="F136" s="135" t="s">
        <v>175</v>
      </c>
      <c r="G136" s="136" t="s">
        <v>163</v>
      </c>
      <c r="H136" s="137">
        <v>3</v>
      </c>
      <c r="I136" s="138"/>
      <c r="J136" s="139">
        <f>ROUND(I136*H136,2)</f>
        <v>0</v>
      </c>
      <c r="K136" s="135" t="s">
        <v>1</v>
      </c>
      <c r="L136" s="32"/>
      <c r="M136" s="146" t="s">
        <v>1</v>
      </c>
      <c r="N136" s="147" t="s">
        <v>41</v>
      </c>
      <c r="O136" s="148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44" t="s">
        <v>137</v>
      </c>
      <c r="AT136" s="144" t="s">
        <v>133</v>
      </c>
      <c r="AU136" s="144" t="s">
        <v>86</v>
      </c>
      <c r="AY136" s="17" t="s">
        <v>130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84</v>
      </c>
      <c r="BK136" s="145">
        <f>ROUND(I136*H136,2)</f>
        <v>0</v>
      </c>
      <c r="BL136" s="17" t="s">
        <v>137</v>
      </c>
      <c r="BM136" s="144" t="s">
        <v>176</v>
      </c>
    </row>
    <row r="137" spans="2:65" s="1" customFormat="1" ht="6.95" customHeight="1"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32"/>
    </row>
  </sheetData>
  <autoFilter ref="C119:K136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Rekonstrukce ulice Sportovní v Přelouči</v>
      </c>
      <c r="F7" s="244"/>
      <c r="G7" s="244"/>
      <c r="H7" s="244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177</v>
      </c>
      <c r="F9" s="245"/>
      <c r="G9" s="245"/>
      <c r="H9" s="24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6" t="str">
        <f>'Rekapitulace stavby'!E14</f>
        <v>Vyplň údaj</v>
      </c>
      <c r="F18" s="226"/>
      <c r="G18" s="226"/>
      <c r="H18" s="22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ROUND((SUM(BE124:BE525)),  2)</f>
        <v>0</v>
      </c>
      <c r="I33" s="92">
        <v>0.21</v>
      </c>
      <c r="J33" s="91">
        <f>ROUND(((SUM(BE124:BE525))*I33),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ROUND((SUM(BF124:BF525)),  2)</f>
        <v>0</v>
      </c>
      <c r="I34" s="92">
        <v>0.12</v>
      </c>
      <c r="J34" s="91">
        <f>ROUND(((SUM(BF124:BF525))*I34),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ROUND((SUM(BG124:BG525)),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ROUND((SUM(BH124:BH525)),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ROUND((SUM(BI124:BI525)),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3" t="str">
        <f>E7</f>
        <v>Rekonstrukce ulice Sportovní v Přelouči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SO 101 - KOMUNIKACE ÚSEK  A, B</v>
      </c>
      <c r="F87" s="245"/>
      <c r="G87" s="245"/>
      <c r="H87" s="24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27. 11. 2023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106</v>
      </c>
      <c r="D94" s="93"/>
      <c r="E94" s="93"/>
      <c r="F94" s="93"/>
      <c r="G94" s="93"/>
      <c r="H94" s="93"/>
      <c r="I94" s="93"/>
      <c r="J94" s="102" t="s">
        <v>107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108</v>
      </c>
      <c r="J96" s="66">
        <f>J124</f>
        <v>0</v>
      </c>
      <c r="L96" s="32"/>
      <c r="AU96" s="17" t="s">
        <v>109</v>
      </c>
    </row>
    <row r="97" spans="2:12" s="8" customFormat="1" ht="24.95" customHeight="1">
      <c r="B97" s="104"/>
      <c r="D97" s="105" t="s">
        <v>178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179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899999999999999" customHeight="1">
      <c r="B99" s="108"/>
      <c r="D99" s="109" t="s">
        <v>180</v>
      </c>
      <c r="E99" s="110"/>
      <c r="F99" s="110"/>
      <c r="G99" s="110"/>
      <c r="H99" s="110"/>
      <c r="I99" s="110"/>
      <c r="J99" s="111">
        <f>J303</f>
        <v>0</v>
      </c>
      <c r="L99" s="108"/>
    </row>
    <row r="100" spans="2:12" s="9" customFormat="1" ht="19.899999999999999" customHeight="1">
      <c r="B100" s="108"/>
      <c r="D100" s="109" t="s">
        <v>181</v>
      </c>
      <c r="E100" s="110"/>
      <c r="F100" s="110"/>
      <c r="G100" s="110"/>
      <c r="H100" s="110"/>
      <c r="I100" s="110"/>
      <c r="J100" s="111">
        <f>J306</f>
        <v>0</v>
      </c>
      <c r="L100" s="108"/>
    </row>
    <row r="101" spans="2:12" s="9" customFormat="1" ht="19.899999999999999" customHeight="1">
      <c r="B101" s="108"/>
      <c r="D101" s="109" t="s">
        <v>182</v>
      </c>
      <c r="E101" s="110"/>
      <c r="F101" s="110"/>
      <c r="G101" s="110"/>
      <c r="H101" s="110"/>
      <c r="I101" s="110"/>
      <c r="J101" s="111">
        <f>J395</f>
        <v>0</v>
      </c>
      <c r="L101" s="108"/>
    </row>
    <row r="102" spans="2:12" s="9" customFormat="1" ht="19.899999999999999" customHeight="1">
      <c r="B102" s="108"/>
      <c r="D102" s="109" t="s">
        <v>183</v>
      </c>
      <c r="E102" s="110"/>
      <c r="F102" s="110"/>
      <c r="G102" s="110"/>
      <c r="H102" s="110"/>
      <c r="I102" s="110"/>
      <c r="J102" s="111">
        <f>J410</f>
        <v>0</v>
      </c>
      <c r="L102" s="108"/>
    </row>
    <row r="103" spans="2:12" s="9" customFormat="1" ht="19.899999999999999" customHeight="1">
      <c r="B103" s="108"/>
      <c r="D103" s="109" t="s">
        <v>184</v>
      </c>
      <c r="E103" s="110"/>
      <c r="F103" s="110"/>
      <c r="G103" s="110"/>
      <c r="H103" s="110"/>
      <c r="I103" s="110"/>
      <c r="J103" s="111">
        <f>J487</f>
        <v>0</v>
      </c>
      <c r="L103" s="108"/>
    </row>
    <row r="104" spans="2:12" s="9" customFormat="1" ht="19.899999999999999" customHeight="1">
      <c r="B104" s="108"/>
      <c r="D104" s="109" t="s">
        <v>185</v>
      </c>
      <c r="E104" s="110"/>
      <c r="F104" s="110"/>
      <c r="G104" s="110"/>
      <c r="H104" s="110"/>
      <c r="I104" s="110"/>
      <c r="J104" s="111">
        <f>J524</f>
        <v>0</v>
      </c>
      <c r="L104" s="108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114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43" t="str">
        <f>E7</f>
        <v>Rekonstrukce ulice Sportovní v Přelouči</v>
      </c>
      <c r="F114" s="244"/>
      <c r="G114" s="244"/>
      <c r="H114" s="244"/>
      <c r="L114" s="32"/>
    </row>
    <row r="115" spans="2:65" s="1" customFormat="1" ht="12" customHeight="1">
      <c r="B115" s="32"/>
      <c r="C115" s="27" t="s">
        <v>103</v>
      </c>
      <c r="L115" s="32"/>
    </row>
    <row r="116" spans="2:65" s="1" customFormat="1" ht="16.5" customHeight="1">
      <c r="B116" s="32"/>
      <c r="E116" s="204" t="str">
        <f>E9</f>
        <v>SO 101 - KOMUNIKACE ÚSEK  A, B</v>
      </c>
      <c r="F116" s="245"/>
      <c r="G116" s="245"/>
      <c r="H116" s="245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Přelouč</v>
      </c>
      <c r="I118" s="27" t="s">
        <v>22</v>
      </c>
      <c r="J118" s="52" t="str">
        <f>IF(J12="","",J12)</f>
        <v>27. 11. 2023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E15</f>
        <v>Město Přelouč</v>
      </c>
      <c r="I120" s="27" t="s">
        <v>30</v>
      </c>
      <c r="J120" s="30" t="str">
        <f>E21</f>
        <v xml:space="preserve"> </v>
      </c>
      <c r="L120" s="32"/>
    </row>
    <row r="121" spans="2:65" s="1" customFormat="1" ht="15.2" customHeight="1">
      <c r="B121" s="32"/>
      <c r="C121" s="27" t="s">
        <v>28</v>
      </c>
      <c r="F121" s="25" t="str">
        <f>IF(E18="","",E18)</f>
        <v>Vyplň údaj</v>
      </c>
      <c r="I121" s="27" t="s">
        <v>33</v>
      </c>
      <c r="J121" s="30" t="str">
        <f>E24</f>
        <v>Sýkorová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115</v>
      </c>
      <c r="D123" s="114" t="s">
        <v>61</v>
      </c>
      <c r="E123" s="114" t="s">
        <v>57</v>
      </c>
      <c r="F123" s="114" t="s">
        <v>58</v>
      </c>
      <c r="G123" s="114" t="s">
        <v>116</v>
      </c>
      <c r="H123" s="114" t="s">
        <v>117</v>
      </c>
      <c r="I123" s="114" t="s">
        <v>118</v>
      </c>
      <c r="J123" s="114" t="s">
        <v>107</v>
      </c>
      <c r="K123" s="115" t="s">
        <v>119</v>
      </c>
      <c r="L123" s="112"/>
      <c r="M123" s="59" t="s">
        <v>1</v>
      </c>
      <c r="N123" s="60" t="s">
        <v>40</v>
      </c>
      <c r="O123" s="60" t="s">
        <v>120</v>
      </c>
      <c r="P123" s="60" t="s">
        <v>121</v>
      </c>
      <c r="Q123" s="60" t="s">
        <v>122</v>
      </c>
      <c r="R123" s="60" t="s">
        <v>123</v>
      </c>
      <c r="S123" s="60" t="s">
        <v>124</v>
      </c>
      <c r="T123" s="61" t="s">
        <v>125</v>
      </c>
    </row>
    <row r="124" spans="2:65" s="1" customFormat="1" ht="22.9" customHeight="1">
      <c r="B124" s="32"/>
      <c r="C124" s="64" t="s">
        <v>126</v>
      </c>
      <c r="J124" s="116">
        <f>BK124</f>
        <v>0</v>
      </c>
      <c r="L124" s="32"/>
      <c r="M124" s="62"/>
      <c r="N124" s="53"/>
      <c r="O124" s="53"/>
      <c r="P124" s="117">
        <f>P125</f>
        <v>0</v>
      </c>
      <c r="Q124" s="53"/>
      <c r="R124" s="117">
        <f>R125</f>
        <v>4306.1573312200007</v>
      </c>
      <c r="S124" s="53"/>
      <c r="T124" s="118">
        <f>T125</f>
        <v>1981.905</v>
      </c>
      <c r="AT124" s="17" t="s">
        <v>75</v>
      </c>
      <c r="AU124" s="17" t="s">
        <v>109</v>
      </c>
      <c r="BK124" s="119">
        <f>BK125</f>
        <v>0</v>
      </c>
    </row>
    <row r="125" spans="2:65" s="11" customFormat="1" ht="25.9" customHeight="1">
      <c r="B125" s="120"/>
      <c r="D125" s="121" t="s">
        <v>75</v>
      </c>
      <c r="E125" s="122" t="s">
        <v>186</v>
      </c>
      <c r="F125" s="122" t="s">
        <v>187</v>
      </c>
      <c r="I125" s="123"/>
      <c r="J125" s="124">
        <f>BK125</f>
        <v>0</v>
      </c>
      <c r="L125" s="120"/>
      <c r="M125" s="125"/>
      <c r="P125" s="126">
        <f>P126+P303+P306+P395+P410+P487+P524</f>
        <v>0</v>
      </c>
      <c r="R125" s="126">
        <f>R126+R303+R306+R395+R410+R487+R524</f>
        <v>4306.1573312200007</v>
      </c>
      <c r="T125" s="127">
        <f>T126+T303+T306+T395+T410+T487+T524</f>
        <v>1981.905</v>
      </c>
      <c r="AR125" s="121" t="s">
        <v>84</v>
      </c>
      <c r="AT125" s="128" t="s">
        <v>75</v>
      </c>
      <c r="AU125" s="128" t="s">
        <v>76</v>
      </c>
      <c r="AY125" s="121" t="s">
        <v>130</v>
      </c>
      <c r="BK125" s="129">
        <f>BK126+BK303+BK306+BK395+BK410+BK487+BK524</f>
        <v>0</v>
      </c>
    </row>
    <row r="126" spans="2:65" s="11" customFormat="1" ht="22.9" customHeight="1">
      <c r="B126" s="120"/>
      <c r="D126" s="121" t="s">
        <v>75</v>
      </c>
      <c r="E126" s="130" t="s">
        <v>84</v>
      </c>
      <c r="F126" s="130" t="s">
        <v>188</v>
      </c>
      <c r="I126" s="123"/>
      <c r="J126" s="131">
        <f>BK126</f>
        <v>0</v>
      </c>
      <c r="L126" s="120"/>
      <c r="M126" s="125"/>
      <c r="P126" s="126">
        <f>SUM(P127:P302)</f>
        <v>0</v>
      </c>
      <c r="R126" s="126">
        <f>SUM(R127:R302)</f>
        <v>226.97509199999999</v>
      </c>
      <c r="T126" s="127">
        <f>SUM(T127:T302)</f>
        <v>1981.905</v>
      </c>
      <c r="AR126" s="121" t="s">
        <v>84</v>
      </c>
      <c r="AT126" s="128" t="s">
        <v>75</v>
      </c>
      <c r="AU126" s="128" t="s">
        <v>84</v>
      </c>
      <c r="AY126" s="121" t="s">
        <v>130</v>
      </c>
      <c r="BK126" s="129">
        <f>SUM(BK127:BK302)</f>
        <v>0</v>
      </c>
    </row>
    <row r="127" spans="2:65" s="1" customFormat="1" ht="24.2" customHeight="1">
      <c r="B127" s="132"/>
      <c r="C127" s="133" t="s">
        <v>84</v>
      </c>
      <c r="D127" s="133" t="s">
        <v>133</v>
      </c>
      <c r="E127" s="134" t="s">
        <v>189</v>
      </c>
      <c r="F127" s="135" t="s">
        <v>190</v>
      </c>
      <c r="G127" s="136" t="s">
        <v>191</v>
      </c>
      <c r="H127" s="137">
        <v>1609</v>
      </c>
      <c r="I127" s="138"/>
      <c r="J127" s="139">
        <f>ROUND(I127*H127,2)</f>
        <v>0</v>
      </c>
      <c r="K127" s="135" t="s">
        <v>192</v>
      </c>
      <c r="L127" s="32"/>
      <c r="M127" s="140" t="s">
        <v>1</v>
      </c>
      <c r="N127" s="141" t="s">
        <v>41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137</v>
      </c>
      <c r="AT127" s="144" t="s">
        <v>133</v>
      </c>
      <c r="AU127" s="144" t="s">
        <v>86</v>
      </c>
      <c r="AY127" s="17" t="s">
        <v>130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84</v>
      </c>
      <c r="BK127" s="145">
        <f>ROUND(I127*H127,2)</f>
        <v>0</v>
      </c>
      <c r="BL127" s="17" t="s">
        <v>137</v>
      </c>
      <c r="BM127" s="144" t="s">
        <v>193</v>
      </c>
    </row>
    <row r="128" spans="2:65" s="12" customFormat="1" ht="11.25">
      <c r="B128" s="151"/>
      <c r="D128" s="152" t="s">
        <v>194</v>
      </c>
      <c r="E128" s="153" t="s">
        <v>1</v>
      </c>
      <c r="F128" s="154" t="s">
        <v>195</v>
      </c>
      <c r="H128" s="153" t="s">
        <v>1</v>
      </c>
      <c r="I128" s="155"/>
      <c r="L128" s="151"/>
      <c r="M128" s="156"/>
      <c r="T128" s="157"/>
      <c r="AT128" s="153" t="s">
        <v>194</v>
      </c>
      <c r="AU128" s="153" t="s">
        <v>86</v>
      </c>
      <c r="AV128" s="12" t="s">
        <v>84</v>
      </c>
      <c r="AW128" s="12" t="s">
        <v>32</v>
      </c>
      <c r="AX128" s="12" t="s">
        <v>76</v>
      </c>
      <c r="AY128" s="153" t="s">
        <v>130</v>
      </c>
    </row>
    <row r="129" spans="2:65" s="12" customFormat="1" ht="11.25">
      <c r="B129" s="151"/>
      <c r="D129" s="152" t="s">
        <v>194</v>
      </c>
      <c r="E129" s="153" t="s">
        <v>1</v>
      </c>
      <c r="F129" s="154" t="s">
        <v>196</v>
      </c>
      <c r="H129" s="153" t="s">
        <v>1</v>
      </c>
      <c r="I129" s="155"/>
      <c r="L129" s="151"/>
      <c r="M129" s="156"/>
      <c r="T129" s="157"/>
      <c r="AT129" s="153" t="s">
        <v>194</v>
      </c>
      <c r="AU129" s="153" t="s">
        <v>86</v>
      </c>
      <c r="AV129" s="12" t="s">
        <v>84</v>
      </c>
      <c r="AW129" s="12" t="s">
        <v>32</v>
      </c>
      <c r="AX129" s="12" t="s">
        <v>76</v>
      </c>
      <c r="AY129" s="153" t="s">
        <v>130</v>
      </c>
    </row>
    <row r="130" spans="2:65" s="13" customFormat="1" ht="11.25">
      <c r="B130" s="158"/>
      <c r="D130" s="152" t="s">
        <v>194</v>
      </c>
      <c r="E130" s="159" t="s">
        <v>1</v>
      </c>
      <c r="F130" s="160" t="s">
        <v>197</v>
      </c>
      <c r="H130" s="161">
        <v>940</v>
      </c>
      <c r="I130" s="162"/>
      <c r="L130" s="158"/>
      <c r="M130" s="163"/>
      <c r="T130" s="164"/>
      <c r="AT130" s="159" t="s">
        <v>194</v>
      </c>
      <c r="AU130" s="159" t="s">
        <v>86</v>
      </c>
      <c r="AV130" s="13" t="s">
        <v>86</v>
      </c>
      <c r="AW130" s="13" t="s">
        <v>32</v>
      </c>
      <c r="AX130" s="13" t="s">
        <v>76</v>
      </c>
      <c r="AY130" s="159" t="s">
        <v>130</v>
      </c>
    </row>
    <row r="131" spans="2:65" s="13" customFormat="1" ht="11.25">
      <c r="B131" s="158"/>
      <c r="D131" s="152" t="s">
        <v>194</v>
      </c>
      <c r="E131" s="159" t="s">
        <v>1</v>
      </c>
      <c r="F131" s="160" t="s">
        <v>198</v>
      </c>
      <c r="H131" s="161">
        <v>473</v>
      </c>
      <c r="I131" s="162"/>
      <c r="L131" s="158"/>
      <c r="M131" s="163"/>
      <c r="T131" s="164"/>
      <c r="AT131" s="159" t="s">
        <v>194</v>
      </c>
      <c r="AU131" s="159" t="s">
        <v>86</v>
      </c>
      <c r="AV131" s="13" t="s">
        <v>86</v>
      </c>
      <c r="AW131" s="13" t="s">
        <v>32</v>
      </c>
      <c r="AX131" s="13" t="s">
        <v>76</v>
      </c>
      <c r="AY131" s="159" t="s">
        <v>130</v>
      </c>
    </row>
    <row r="132" spans="2:65" s="13" customFormat="1" ht="11.25">
      <c r="B132" s="158"/>
      <c r="D132" s="152" t="s">
        <v>194</v>
      </c>
      <c r="E132" s="159" t="s">
        <v>1</v>
      </c>
      <c r="F132" s="160" t="s">
        <v>199</v>
      </c>
      <c r="H132" s="161">
        <v>196</v>
      </c>
      <c r="I132" s="162"/>
      <c r="L132" s="158"/>
      <c r="M132" s="163"/>
      <c r="T132" s="164"/>
      <c r="AT132" s="159" t="s">
        <v>194</v>
      </c>
      <c r="AU132" s="159" t="s">
        <v>86</v>
      </c>
      <c r="AV132" s="13" t="s">
        <v>86</v>
      </c>
      <c r="AW132" s="13" t="s">
        <v>32</v>
      </c>
      <c r="AX132" s="13" t="s">
        <v>76</v>
      </c>
      <c r="AY132" s="159" t="s">
        <v>130</v>
      </c>
    </row>
    <row r="133" spans="2:65" s="14" customFormat="1" ht="11.25">
      <c r="B133" s="165"/>
      <c r="D133" s="152" t="s">
        <v>194</v>
      </c>
      <c r="E133" s="166" t="s">
        <v>1</v>
      </c>
      <c r="F133" s="167" t="s">
        <v>200</v>
      </c>
      <c r="H133" s="168">
        <v>1609</v>
      </c>
      <c r="I133" s="169"/>
      <c r="L133" s="165"/>
      <c r="M133" s="170"/>
      <c r="T133" s="171"/>
      <c r="AT133" s="166" t="s">
        <v>194</v>
      </c>
      <c r="AU133" s="166" t="s">
        <v>86</v>
      </c>
      <c r="AV133" s="14" t="s">
        <v>137</v>
      </c>
      <c r="AW133" s="14" t="s">
        <v>32</v>
      </c>
      <c r="AX133" s="14" t="s">
        <v>84</v>
      </c>
      <c r="AY133" s="166" t="s">
        <v>130</v>
      </c>
    </row>
    <row r="134" spans="2:65" s="1" customFormat="1" ht="24.2" customHeight="1">
      <c r="B134" s="132"/>
      <c r="C134" s="133" t="s">
        <v>86</v>
      </c>
      <c r="D134" s="133" t="s">
        <v>133</v>
      </c>
      <c r="E134" s="134" t="s">
        <v>201</v>
      </c>
      <c r="F134" s="135" t="s">
        <v>202</v>
      </c>
      <c r="G134" s="136" t="s">
        <v>163</v>
      </c>
      <c r="H134" s="137">
        <v>3</v>
      </c>
      <c r="I134" s="138"/>
      <c r="J134" s="139">
        <f>ROUND(I134*H134,2)</f>
        <v>0</v>
      </c>
      <c r="K134" s="135" t="s">
        <v>192</v>
      </c>
      <c r="L134" s="32"/>
      <c r="M134" s="140" t="s">
        <v>1</v>
      </c>
      <c r="N134" s="141" t="s">
        <v>41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137</v>
      </c>
      <c r="AT134" s="144" t="s">
        <v>133</v>
      </c>
      <c r="AU134" s="144" t="s">
        <v>86</v>
      </c>
      <c r="AY134" s="17" t="s">
        <v>130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84</v>
      </c>
      <c r="BK134" s="145">
        <f>ROUND(I134*H134,2)</f>
        <v>0</v>
      </c>
      <c r="BL134" s="17" t="s">
        <v>137</v>
      </c>
      <c r="BM134" s="144" t="s">
        <v>203</v>
      </c>
    </row>
    <row r="135" spans="2:65" s="13" customFormat="1" ht="11.25">
      <c r="B135" s="158"/>
      <c r="D135" s="152" t="s">
        <v>194</v>
      </c>
      <c r="E135" s="159" t="s">
        <v>1</v>
      </c>
      <c r="F135" s="160" t="s">
        <v>204</v>
      </c>
      <c r="H135" s="161">
        <v>3</v>
      </c>
      <c r="I135" s="162"/>
      <c r="L135" s="158"/>
      <c r="M135" s="163"/>
      <c r="T135" s="164"/>
      <c r="AT135" s="159" t="s">
        <v>194</v>
      </c>
      <c r="AU135" s="159" t="s">
        <v>86</v>
      </c>
      <c r="AV135" s="13" t="s">
        <v>86</v>
      </c>
      <c r="AW135" s="13" t="s">
        <v>32</v>
      </c>
      <c r="AX135" s="13" t="s">
        <v>84</v>
      </c>
      <c r="AY135" s="159" t="s">
        <v>130</v>
      </c>
    </row>
    <row r="136" spans="2:65" s="1" customFormat="1" ht="24.2" customHeight="1">
      <c r="B136" s="132"/>
      <c r="C136" s="133" t="s">
        <v>140</v>
      </c>
      <c r="D136" s="133" t="s">
        <v>133</v>
      </c>
      <c r="E136" s="134" t="s">
        <v>205</v>
      </c>
      <c r="F136" s="135" t="s">
        <v>206</v>
      </c>
      <c r="G136" s="136" t="s">
        <v>163</v>
      </c>
      <c r="H136" s="137">
        <v>7</v>
      </c>
      <c r="I136" s="138"/>
      <c r="J136" s="139">
        <f>ROUND(I136*H136,2)</f>
        <v>0</v>
      </c>
      <c r="K136" s="135" t="s">
        <v>192</v>
      </c>
      <c r="L136" s="32"/>
      <c r="M136" s="140" t="s">
        <v>1</v>
      </c>
      <c r="N136" s="141" t="s">
        <v>41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137</v>
      </c>
      <c r="AT136" s="144" t="s">
        <v>133</v>
      </c>
      <c r="AU136" s="144" t="s">
        <v>86</v>
      </c>
      <c r="AY136" s="17" t="s">
        <v>130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84</v>
      </c>
      <c r="BK136" s="145">
        <f>ROUND(I136*H136,2)</f>
        <v>0</v>
      </c>
      <c r="BL136" s="17" t="s">
        <v>137</v>
      </c>
      <c r="BM136" s="144" t="s">
        <v>207</v>
      </c>
    </row>
    <row r="137" spans="2:65" s="12" customFormat="1" ht="11.25">
      <c r="B137" s="151"/>
      <c r="D137" s="152" t="s">
        <v>194</v>
      </c>
      <c r="E137" s="153" t="s">
        <v>1</v>
      </c>
      <c r="F137" s="154" t="s">
        <v>208</v>
      </c>
      <c r="H137" s="153" t="s">
        <v>1</v>
      </c>
      <c r="I137" s="155"/>
      <c r="L137" s="151"/>
      <c r="M137" s="156"/>
      <c r="T137" s="157"/>
      <c r="AT137" s="153" t="s">
        <v>194</v>
      </c>
      <c r="AU137" s="153" t="s">
        <v>86</v>
      </c>
      <c r="AV137" s="12" t="s">
        <v>84</v>
      </c>
      <c r="AW137" s="12" t="s">
        <v>32</v>
      </c>
      <c r="AX137" s="12" t="s">
        <v>76</v>
      </c>
      <c r="AY137" s="153" t="s">
        <v>130</v>
      </c>
    </row>
    <row r="138" spans="2:65" s="13" customFormat="1" ht="22.5">
      <c r="B138" s="158"/>
      <c r="D138" s="152" t="s">
        <v>194</v>
      </c>
      <c r="E138" s="159" t="s">
        <v>1</v>
      </c>
      <c r="F138" s="160" t="s">
        <v>209</v>
      </c>
      <c r="H138" s="161">
        <v>7</v>
      </c>
      <c r="I138" s="162"/>
      <c r="L138" s="158"/>
      <c r="M138" s="163"/>
      <c r="T138" s="164"/>
      <c r="AT138" s="159" t="s">
        <v>194</v>
      </c>
      <c r="AU138" s="159" t="s">
        <v>86</v>
      </c>
      <c r="AV138" s="13" t="s">
        <v>86</v>
      </c>
      <c r="AW138" s="13" t="s">
        <v>32</v>
      </c>
      <c r="AX138" s="13" t="s">
        <v>84</v>
      </c>
      <c r="AY138" s="159" t="s">
        <v>130</v>
      </c>
    </row>
    <row r="139" spans="2:65" s="1" customFormat="1" ht="21.75" customHeight="1">
      <c r="B139" s="132"/>
      <c r="C139" s="133" t="s">
        <v>137</v>
      </c>
      <c r="D139" s="133" t="s">
        <v>133</v>
      </c>
      <c r="E139" s="134" t="s">
        <v>210</v>
      </c>
      <c r="F139" s="135" t="s">
        <v>211</v>
      </c>
      <c r="G139" s="136" t="s">
        <v>163</v>
      </c>
      <c r="H139" s="137">
        <v>3</v>
      </c>
      <c r="I139" s="138"/>
      <c r="J139" s="139">
        <f>ROUND(I139*H139,2)</f>
        <v>0</v>
      </c>
      <c r="K139" s="135" t="s">
        <v>192</v>
      </c>
      <c r="L139" s="32"/>
      <c r="M139" s="140" t="s">
        <v>1</v>
      </c>
      <c r="N139" s="141" t="s">
        <v>41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137</v>
      </c>
      <c r="AT139" s="144" t="s">
        <v>133</v>
      </c>
      <c r="AU139" s="144" t="s">
        <v>86</v>
      </c>
      <c r="AY139" s="17" t="s">
        <v>130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84</v>
      </c>
      <c r="BK139" s="145">
        <f>ROUND(I139*H139,2)</f>
        <v>0</v>
      </c>
      <c r="BL139" s="17" t="s">
        <v>137</v>
      </c>
      <c r="BM139" s="144" t="s">
        <v>212</v>
      </c>
    </row>
    <row r="140" spans="2:65" s="1" customFormat="1" ht="21.75" customHeight="1">
      <c r="B140" s="132"/>
      <c r="C140" s="133" t="s">
        <v>129</v>
      </c>
      <c r="D140" s="133" t="s">
        <v>133</v>
      </c>
      <c r="E140" s="134" t="s">
        <v>213</v>
      </c>
      <c r="F140" s="135" t="s">
        <v>214</v>
      </c>
      <c r="G140" s="136" t="s">
        <v>163</v>
      </c>
      <c r="H140" s="137">
        <v>7</v>
      </c>
      <c r="I140" s="138"/>
      <c r="J140" s="139">
        <f>ROUND(I140*H140,2)</f>
        <v>0</v>
      </c>
      <c r="K140" s="135" t="s">
        <v>192</v>
      </c>
      <c r="L140" s="32"/>
      <c r="M140" s="140" t="s">
        <v>1</v>
      </c>
      <c r="N140" s="141" t="s">
        <v>41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137</v>
      </c>
      <c r="AT140" s="144" t="s">
        <v>133</v>
      </c>
      <c r="AU140" s="144" t="s">
        <v>86</v>
      </c>
      <c r="AY140" s="17" t="s">
        <v>130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84</v>
      </c>
      <c r="BK140" s="145">
        <f>ROUND(I140*H140,2)</f>
        <v>0</v>
      </c>
      <c r="BL140" s="17" t="s">
        <v>137</v>
      </c>
      <c r="BM140" s="144" t="s">
        <v>215</v>
      </c>
    </row>
    <row r="141" spans="2:65" s="1" customFormat="1" ht="24.2" customHeight="1">
      <c r="B141" s="132"/>
      <c r="C141" s="133" t="s">
        <v>143</v>
      </c>
      <c r="D141" s="133" t="s">
        <v>133</v>
      </c>
      <c r="E141" s="134" t="s">
        <v>216</v>
      </c>
      <c r="F141" s="135" t="s">
        <v>217</v>
      </c>
      <c r="G141" s="136" t="s">
        <v>163</v>
      </c>
      <c r="H141" s="137">
        <v>10</v>
      </c>
      <c r="I141" s="138"/>
      <c r="J141" s="139">
        <f>ROUND(I141*H141,2)</f>
        <v>0</v>
      </c>
      <c r="K141" s="135" t="s">
        <v>218</v>
      </c>
      <c r="L141" s="32"/>
      <c r="M141" s="140" t="s">
        <v>1</v>
      </c>
      <c r="N141" s="141" t="s">
        <v>41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137</v>
      </c>
      <c r="AT141" s="144" t="s">
        <v>133</v>
      </c>
      <c r="AU141" s="144" t="s">
        <v>86</v>
      </c>
      <c r="AY141" s="17" t="s">
        <v>130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84</v>
      </c>
      <c r="BK141" s="145">
        <f>ROUND(I141*H141,2)</f>
        <v>0</v>
      </c>
      <c r="BL141" s="17" t="s">
        <v>137</v>
      </c>
      <c r="BM141" s="144" t="s">
        <v>219</v>
      </c>
    </row>
    <row r="142" spans="2:65" s="13" customFormat="1" ht="11.25">
      <c r="B142" s="158"/>
      <c r="D142" s="152" t="s">
        <v>194</v>
      </c>
      <c r="E142" s="159" t="s">
        <v>1</v>
      </c>
      <c r="F142" s="160" t="s">
        <v>220</v>
      </c>
      <c r="H142" s="161">
        <v>10</v>
      </c>
      <c r="I142" s="162"/>
      <c r="L142" s="158"/>
      <c r="M142" s="163"/>
      <c r="T142" s="164"/>
      <c r="AT142" s="159" t="s">
        <v>194</v>
      </c>
      <c r="AU142" s="159" t="s">
        <v>86</v>
      </c>
      <c r="AV142" s="13" t="s">
        <v>86</v>
      </c>
      <c r="AW142" s="13" t="s">
        <v>32</v>
      </c>
      <c r="AX142" s="13" t="s">
        <v>84</v>
      </c>
      <c r="AY142" s="159" t="s">
        <v>130</v>
      </c>
    </row>
    <row r="143" spans="2:65" s="1" customFormat="1" ht="21.75" customHeight="1">
      <c r="B143" s="132"/>
      <c r="C143" s="133" t="s">
        <v>153</v>
      </c>
      <c r="D143" s="133" t="s">
        <v>133</v>
      </c>
      <c r="E143" s="134" t="s">
        <v>221</v>
      </c>
      <c r="F143" s="135" t="s">
        <v>222</v>
      </c>
      <c r="G143" s="136" t="s">
        <v>163</v>
      </c>
      <c r="H143" s="137">
        <v>10</v>
      </c>
      <c r="I143" s="138"/>
      <c r="J143" s="139">
        <f>ROUND(I143*H143,2)</f>
        <v>0</v>
      </c>
      <c r="K143" s="135" t="s">
        <v>192</v>
      </c>
      <c r="L143" s="32"/>
      <c r="M143" s="140" t="s">
        <v>1</v>
      </c>
      <c r="N143" s="141" t="s">
        <v>41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137</v>
      </c>
      <c r="AT143" s="144" t="s">
        <v>133</v>
      </c>
      <c r="AU143" s="144" t="s">
        <v>86</v>
      </c>
      <c r="AY143" s="17" t="s">
        <v>130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84</v>
      </c>
      <c r="BK143" s="145">
        <f>ROUND(I143*H143,2)</f>
        <v>0</v>
      </c>
      <c r="BL143" s="17" t="s">
        <v>137</v>
      </c>
      <c r="BM143" s="144" t="s">
        <v>223</v>
      </c>
    </row>
    <row r="144" spans="2:65" s="1" customFormat="1" ht="24.2" customHeight="1">
      <c r="B144" s="132"/>
      <c r="C144" s="133" t="s">
        <v>146</v>
      </c>
      <c r="D144" s="133" t="s">
        <v>133</v>
      </c>
      <c r="E144" s="134" t="s">
        <v>224</v>
      </c>
      <c r="F144" s="135" t="s">
        <v>225</v>
      </c>
      <c r="G144" s="136" t="s">
        <v>191</v>
      </c>
      <c r="H144" s="137">
        <v>1016</v>
      </c>
      <c r="I144" s="138"/>
      <c r="J144" s="139">
        <f>ROUND(I144*H144,2)</f>
        <v>0</v>
      </c>
      <c r="K144" s="135" t="s">
        <v>192</v>
      </c>
      <c r="L144" s="32"/>
      <c r="M144" s="140" t="s">
        <v>1</v>
      </c>
      <c r="N144" s="141" t="s">
        <v>41</v>
      </c>
      <c r="P144" s="142">
        <f>O144*H144</f>
        <v>0</v>
      </c>
      <c r="Q144" s="142">
        <v>0</v>
      </c>
      <c r="R144" s="142">
        <f>Q144*H144</f>
        <v>0</v>
      </c>
      <c r="S144" s="142">
        <v>0.28999999999999998</v>
      </c>
      <c r="T144" s="143">
        <f>S144*H144</f>
        <v>294.64</v>
      </c>
      <c r="AR144" s="144" t="s">
        <v>137</v>
      </c>
      <c r="AT144" s="144" t="s">
        <v>133</v>
      </c>
      <c r="AU144" s="144" t="s">
        <v>86</v>
      </c>
      <c r="AY144" s="17" t="s">
        <v>130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84</v>
      </c>
      <c r="BK144" s="145">
        <f>ROUND(I144*H144,2)</f>
        <v>0</v>
      </c>
      <c r="BL144" s="17" t="s">
        <v>137</v>
      </c>
      <c r="BM144" s="144" t="s">
        <v>226</v>
      </c>
    </row>
    <row r="145" spans="2:65" s="13" customFormat="1" ht="11.25">
      <c r="B145" s="158"/>
      <c r="D145" s="152" t="s">
        <v>194</v>
      </c>
      <c r="E145" s="159" t="s">
        <v>1</v>
      </c>
      <c r="F145" s="160" t="s">
        <v>227</v>
      </c>
      <c r="H145" s="161">
        <v>465</v>
      </c>
      <c r="I145" s="162"/>
      <c r="L145" s="158"/>
      <c r="M145" s="163"/>
      <c r="T145" s="164"/>
      <c r="AT145" s="159" t="s">
        <v>194</v>
      </c>
      <c r="AU145" s="159" t="s">
        <v>86</v>
      </c>
      <c r="AV145" s="13" t="s">
        <v>86</v>
      </c>
      <c r="AW145" s="13" t="s">
        <v>32</v>
      </c>
      <c r="AX145" s="13" t="s">
        <v>76</v>
      </c>
      <c r="AY145" s="159" t="s">
        <v>130</v>
      </c>
    </row>
    <row r="146" spans="2:65" s="13" customFormat="1" ht="11.25">
      <c r="B146" s="158"/>
      <c r="D146" s="152" t="s">
        <v>194</v>
      </c>
      <c r="E146" s="159" t="s">
        <v>1</v>
      </c>
      <c r="F146" s="160" t="s">
        <v>228</v>
      </c>
      <c r="H146" s="161">
        <v>551</v>
      </c>
      <c r="I146" s="162"/>
      <c r="L146" s="158"/>
      <c r="M146" s="163"/>
      <c r="T146" s="164"/>
      <c r="AT146" s="159" t="s">
        <v>194</v>
      </c>
      <c r="AU146" s="159" t="s">
        <v>86</v>
      </c>
      <c r="AV146" s="13" t="s">
        <v>86</v>
      </c>
      <c r="AW146" s="13" t="s">
        <v>32</v>
      </c>
      <c r="AX146" s="13" t="s">
        <v>76</v>
      </c>
      <c r="AY146" s="159" t="s">
        <v>130</v>
      </c>
    </row>
    <row r="147" spans="2:65" s="14" customFormat="1" ht="11.25">
      <c r="B147" s="165"/>
      <c r="D147" s="152" t="s">
        <v>194</v>
      </c>
      <c r="E147" s="166" t="s">
        <v>1</v>
      </c>
      <c r="F147" s="167" t="s">
        <v>200</v>
      </c>
      <c r="H147" s="168">
        <v>1016</v>
      </c>
      <c r="I147" s="169"/>
      <c r="L147" s="165"/>
      <c r="M147" s="170"/>
      <c r="T147" s="171"/>
      <c r="AT147" s="166" t="s">
        <v>194</v>
      </c>
      <c r="AU147" s="166" t="s">
        <v>86</v>
      </c>
      <c r="AV147" s="14" t="s">
        <v>137</v>
      </c>
      <c r="AW147" s="14" t="s">
        <v>32</v>
      </c>
      <c r="AX147" s="14" t="s">
        <v>84</v>
      </c>
      <c r="AY147" s="166" t="s">
        <v>130</v>
      </c>
    </row>
    <row r="148" spans="2:65" s="1" customFormat="1" ht="24.2" customHeight="1">
      <c r="B148" s="132"/>
      <c r="C148" s="133" t="s">
        <v>160</v>
      </c>
      <c r="D148" s="133" t="s">
        <v>133</v>
      </c>
      <c r="E148" s="134" t="s">
        <v>229</v>
      </c>
      <c r="F148" s="135" t="s">
        <v>230</v>
      </c>
      <c r="G148" s="136" t="s">
        <v>191</v>
      </c>
      <c r="H148" s="137">
        <v>754</v>
      </c>
      <c r="I148" s="138"/>
      <c r="J148" s="139">
        <f>ROUND(I148*H148,2)</f>
        <v>0</v>
      </c>
      <c r="K148" s="135" t="s">
        <v>192</v>
      </c>
      <c r="L148" s="32"/>
      <c r="M148" s="140" t="s">
        <v>1</v>
      </c>
      <c r="N148" s="141" t="s">
        <v>41</v>
      </c>
      <c r="P148" s="142">
        <f>O148*H148</f>
        <v>0</v>
      </c>
      <c r="Q148" s="142">
        <v>0</v>
      </c>
      <c r="R148" s="142">
        <f>Q148*H148</f>
        <v>0</v>
      </c>
      <c r="S148" s="142">
        <v>0.44</v>
      </c>
      <c r="T148" s="143">
        <f>S148*H148</f>
        <v>331.76</v>
      </c>
      <c r="AR148" s="144" t="s">
        <v>137</v>
      </c>
      <c r="AT148" s="144" t="s">
        <v>133</v>
      </c>
      <c r="AU148" s="144" t="s">
        <v>86</v>
      </c>
      <c r="AY148" s="17" t="s">
        <v>130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84</v>
      </c>
      <c r="BK148" s="145">
        <f>ROUND(I148*H148,2)</f>
        <v>0</v>
      </c>
      <c r="BL148" s="17" t="s">
        <v>137</v>
      </c>
      <c r="BM148" s="144" t="s">
        <v>231</v>
      </c>
    </row>
    <row r="149" spans="2:65" s="13" customFormat="1" ht="22.5">
      <c r="B149" s="158"/>
      <c r="D149" s="152" t="s">
        <v>194</v>
      </c>
      <c r="E149" s="159" t="s">
        <v>1</v>
      </c>
      <c r="F149" s="160" t="s">
        <v>232</v>
      </c>
      <c r="H149" s="161">
        <v>754</v>
      </c>
      <c r="I149" s="162"/>
      <c r="L149" s="158"/>
      <c r="M149" s="163"/>
      <c r="T149" s="164"/>
      <c r="AT149" s="159" t="s">
        <v>194</v>
      </c>
      <c r="AU149" s="159" t="s">
        <v>86</v>
      </c>
      <c r="AV149" s="13" t="s">
        <v>86</v>
      </c>
      <c r="AW149" s="13" t="s">
        <v>32</v>
      </c>
      <c r="AX149" s="13" t="s">
        <v>84</v>
      </c>
      <c r="AY149" s="159" t="s">
        <v>130</v>
      </c>
    </row>
    <row r="150" spans="2:65" s="1" customFormat="1" ht="24.2" customHeight="1">
      <c r="B150" s="132"/>
      <c r="C150" s="133" t="s">
        <v>150</v>
      </c>
      <c r="D150" s="133" t="s">
        <v>133</v>
      </c>
      <c r="E150" s="134" t="s">
        <v>233</v>
      </c>
      <c r="F150" s="135" t="s">
        <v>234</v>
      </c>
      <c r="G150" s="136" t="s">
        <v>191</v>
      </c>
      <c r="H150" s="137">
        <v>1311</v>
      </c>
      <c r="I150" s="138"/>
      <c r="J150" s="139">
        <f>ROUND(I150*H150,2)</f>
        <v>0</v>
      </c>
      <c r="K150" s="135" t="s">
        <v>192</v>
      </c>
      <c r="L150" s="32"/>
      <c r="M150" s="140" t="s">
        <v>1</v>
      </c>
      <c r="N150" s="141" t="s">
        <v>41</v>
      </c>
      <c r="P150" s="142">
        <f>O150*H150</f>
        <v>0</v>
      </c>
      <c r="Q150" s="142">
        <v>0</v>
      </c>
      <c r="R150" s="142">
        <f>Q150*H150</f>
        <v>0</v>
      </c>
      <c r="S150" s="142">
        <v>0.57999999999999996</v>
      </c>
      <c r="T150" s="143">
        <f>S150*H150</f>
        <v>760.38</v>
      </c>
      <c r="AR150" s="144" t="s">
        <v>137</v>
      </c>
      <c r="AT150" s="144" t="s">
        <v>133</v>
      </c>
      <c r="AU150" s="144" t="s">
        <v>86</v>
      </c>
      <c r="AY150" s="17" t="s">
        <v>130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84</v>
      </c>
      <c r="BK150" s="145">
        <f>ROUND(I150*H150,2)</f>
        <v>0</v>
      </c>
      <c r="BL150" s="17" t="s">
        <v>137</v>
      </c>
      <c r="BM150" s="144" t="s">
        <v>235</v>
      </c>
    </row>
    <row r="151" spans="2:65" s="13" customFormat="1" ht="11.25">
      <c r="B151" s="158"/>
      <c r="D151" s="152" t="s">
        <v>194</v>
      </c>
      <c r="E151" s="159" t="s">
        <v>1</v>
      </c>
      <c r="F151" s="160" t="s">
        <v>236</v>
      </c>
      <c r="H151" s="161">
        <v>1311</v>
      </c>
      <c r="I151" s="162"/>
      <c r="L151" s="158"/>
      <c r="M151" s="163"/>
      <c r="T151" s="164"/>
      <c r="AT151" s="159" t="s">
        <v>194</v>
      </c>
      <c r="AU151" s="159" t="s">
        <v>86</v>
      </c>
      <c r="AV151" s="13" t="s">
        <v>86</v>
      </c>
      <c r="AW151" s="13" t="s">
        <v>32</v>
      </c>
      <c r="AX151" s="13" t="s">
        <v>84</v>
      </c>
      <c r="AY151" s="159" t="s">
        <v>130</v>
      </c>
    </row>
    <row r="152" spans="2:65" s="1" customFormat="1" ht="33" customHeight="1">
      <c r="B152" s="132"/>
      <c r="C152" s="133" t="s">
        <v>170</v>
      </c>
      <c r="D152" s="133" t="s">
        <v>133</v>
      </c>
      <c r="E152" s="134" t="s">
        <v>237</v>
      </c>
      <c r="F152" s="135" t="s">
        <v>238</v>
      </c>
      <c r="G152" s="136" t="s">
        <v>191</v>
      </c>
      <c r="H152" s="137">
        <v>945.7</v>
      </c>
      <c r="I152" s="138"/>
      <c r="J152" s="139">
        <f>ROUND(I152*H152,2)</f>
        <v>0</v>
      </c>
      <c r="K152" s="135" t="s">
        <v>192</v>
      </c>
      <c r="L152" s="32"/>
      <c r="M152" s="140" t="s">
        <v>1</v>
      </c>
      <c r="N152" s="141" t="s">
        <v>41</v>
      </c>
      <c r="P152" s="142">
        <f>O152*H152</f>
        <v>0</v>
      </c>
      <c r="Q152" s="142">
        <v>1.2999999999999999E-4</v>
      </c>
      <c r="R152" s="142">
        <f>Q152*H152</f>
        <v>0.12294099999999999</v>
      </c>
      <c r="S152" s="142">
        <v>0.23</v>
      </c>
      <c r="T152" s="143">
        <f>S152*H152</f>
        <v>217.51100000000002</v>
      </c>
      <c r="AR152" s="144" t="s">
        <v>137</v>
      </c>
      <c r="AT152" s="144" t="s">
        <v>133</v>
      </c>
      <c r="AU152" s="144" t="s">
        <v>86</v>
      </c>
      <c r="AY152" s="17" t="s">
        <v>130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84</v>
      </c>
      <c r="BK152" s="145">
        <f>ROUND(I152*H152,2)</f>
        <v>0</v>
      </c>
      <c r="BL152" s="17" t="s">
        <v>137</v>
      </c>
      <c r="BM152" s="144" t="s">
        <v>239</v>
      </c>
    </row>
    <row r="153" spans="2:65" s="13" customFormat="1" ht="11.25">
      <c r="B153" s="158"/>
      <c r="D153" s="152" t="s">
        <v>194</v>
      </c>
      <c r="E153" s="159" t="s">
        <v>1</v>
      </c>
      <c r="F153" s="160" t="s">
        <v>240</v>
      </c>
      <c r="H153" s="161">
        <v>463</v>
      </c>
      <c r="I153" s="162"/>
      <c r="L153" s="158"/>
      <c r="M153" s="163"/>
      <c r="T153" s="164"/>
      <c r="AT153" s="159" t="s">
        <v>194</v>
      </c>
      <c r="AU153" s="159" t="s">
        <v>86</v>
      </c>
      <c r="AV153" s="13" t="s">
        <v>86</v>
      </c>
      <c r="AW153" s="13" t="s">
        <v>32</v>
      </c>
      <c r="AX153" s="13" t="s">
        <v>76</v>
      </c>
      <c r="AY153" s="159" t="s">
        <v>130</v>
      </c>
    </row>
    <row r="154" spans="2:65" s="13" customFormat="1" ht="11.25">
      <c r="B154" s="158"/>
      <c r="D154" s="152" t="s">
        <v>194</v>
      </c>
      <c r="E154" s="159" t="s">
        <v>1</v>
      </c>
      <c r="F154" s="160" t="s">
        <v>241</v>
      </c>
      <c r="H154" s="161">
        <v>482.7</v>
      </c>
      <c r="I154" s="162"/>
      <c r="L154" s="158"/>
      <c r="M154" s="163"/>
      <c r="T154" s="164"/>
      <c r="AT154" s="159" t="s">
        <v>194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130</v>
      </c>
    </row>
    <row r="155" spans="2:65" s="14" customFormat="1" ht="11.25">
      <c r="B155" s="165"/>
      <c r="D155" s="152" t="s">
        <v>194</v>
      </c>
      <c r="E155" s="166" t="s">
        <v>1</v>
      </c>
      <c r="F155" s="167" t="s">
        <v>200</v>
      </c>
      <c r="H155" s="168">
        <v>945.7</v>
      </c>
      <c r="I155" s="169"/>
      <c r="L155" s="165"/>
      <c r="M155" s="170"/>
      <c r="T155" s="171"/>
      <c r="AT155" s="166" t="s">
        <v>194</v>
      </c>
      <c r="AU155" s="166" t="s">
        <v>86</v>
      </c>
      <c r="AV155" s="14" t="s">
        <v>137</v>
      </c>
      <c r="AW155" s="14" t="s">
        <v>32</v>
      </c>
      <c r="AX155" s="14" t="s">
        <v>84</v>
      </c>
      <c r="AY155" s="166" t="s">
        <v>130</v>
      </c>
    </row>
    <row r="156" spans="2:65" s="1" customFormat="1" ht="33" customHeight="1">
      <c r="B156" s="132"/>
      <c r="C156" s="133" t="s">
        <v>8</v>
      </c>
      <c r="D156" s="133" t="s">
        <v>133</v>
      </c>
      <c r="E156" s="134" t="s">
        <v>242</v>
      </c>
      <c r="F156" s="135" t="s">
        <v>243</v>
      </c>
      <c r="G156" s="136" t="s">
        <v>191</v>
      </c>
      <c r="H156" s="137">
        <v>1229.3</v>
      </c>
      <c r="I156" s="138"/>
      <c r="J156" s="139">
        <f>ROUND(I156*H156,2)</f>
        <v>0</v>
      </c>
      <c r="K156" s="135" t="s">
        <v>1</v>
      </c>
      <c r="L156" s="32"/>
      <c r="M156" s="140" t="s">
        <v>1</v>
      </c>
      <c r="N156" s="141" t="s">
        <v>41</v>
      </c>
      <c r="P156" s="142">
        <f>O156*H156</f>
        <v>0</v>
      </c>
      <c r="Q156" s="142">
        <v>1.2999999999999999E-4</v>
      </c>
      <c r="R156" s="142">
        <f>Q156*H156</f>
        <v>0.15980899999999998</v>
      </c>
      <c r="S156" s="142">
        <v>0.23</v>
      </c>
      <c r="T156" s="143">
        <f>S156*H156</f>
        <v>282.73899999999998</v>
      </c>
      <c r="AR156" s="144" t="s">
        <v>137</v>
      </c>
      <c r="AT156" s="144" t="s">
        <v>133</v>
      </c>
      <c r="AU156" s="144" t="s">
        <v>86</v>
      </c>
      <c r="AY156" s="17" t="s">
        <v>130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84</v>
      </c>
      <c r="BK156" s="145">
        <f>ROUND(I156*H156,2)</f>
        <v>0</v>
      </c>
      <c r="BL156" s="17" t="s">
        <v>137</v>
      </c>
      <c r="BM156" s="144" t="s">
        <v>244</v>
      </c>
    </row>
    <row r="157" spans="2:65" s="13" customFormat="1" ht="22.5">
      <c r="B157" s="158"/>
      <c r="D157" s="152" t="s">
        <v>194</v>
      </c>
      <c r="E157" s="159" t="s">
        <v>1</v>
      </c>
      <c r="F157" s="160" t="s">
        <v>245</v>
      </c>
      <c r="H157" s="161">
        <v>1229.3</v>
      </c>
      <c r="I157" s="162"/>
      <c r="L157" s="158"/>
      <c r="M157" s="163"/>
      <c r="T157" s="164"/>
      <c r="AT157" s="159" t="s">
        <v>194</v>
      </c>
      <c r="AU157" s="159" t="s">
        <v>86</v>
      </c>
      <c r="AV157" s="13" t="s">
        <v>86</v>
      </c>
      <c r="AW157" s="13" t="s">
        <v>32</v>
      </c>
      <c r="AX157" s="13" t="s">
        <v>84</v>
      </c>
      <c r="AY157" s="159" t="s">
        <v>130</v>
      </c>
    </row>
    <row r="158" spans="2:65" s="1" customFormat="1" ht="16.5" customHeight="1">
      <c r="B158" s="132"/>
      <c r="C158" s="133" t="s">
        <v>246</v>
      </c>
      <c r="D158" s="133" t="s">
        <v>133</v>
      </c>
      <c r="E158" s="134" t="s">
        <v>247</v>
      </c>
      <c r="F158" s="135" t="s">
        <v>248</v>
      </c>
      <c r="G158" s="136" t="s">
        <v>249</v>
      </c>
      <c r="H158" s="137">
        <v>280.5</v>
      </c>
      <c r="I158" s="138"/>
      <c r="J158" s="139">
        <f>ROUND(I158*H158,2)</f>
        <v>0</v>
      </c>
      <c r="K158" s="135" t="s">
        <v>192</v>
      </c>
      <c r="L158" s="32"/>
      <c r="M158" s="140" t="s">
        <v>1</v>
      </c>
      <c r="N158" s="141" t="s">
        <v>41</v>
      </c>
      <c r="P158" s="142">
        <f>O158*H158</f>
        <v>0</v>
      </c>
      <c r="Q158" s="142">
        <v>0</v>
      </c>
      <c r="R158" s="142">
        <f>Q158*H158</f>
        <v>0</v>
      </c>
      <c r="S158" s="142">
        <v>0.28999999999999998</v>
      </c>
      <c r="T158" s="143">
        <f>S158*H158</f>
        <v>81.344999999999999</v>
      </c>
      <c r="AR158" s="144" t="s">
        <v>137</v>
      </c>
      <c r="AT158" s="144" t="s">
        <v>133</v>
      </c>
      <c r="AU158" s="144" t="s">
        <v>86</v>
      </c>
      <c r="AY158" s="17" t="s">
        <v>130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84</v>
      </c>
      <c r="BK158" s="145">
        <f>ROUND(I158*H158,2)</f>
        <v>0</v>
      </c>
      <c r="BL158" s="17" t="s">
        <v>137</v>
      </c>
      <c r="BM158" s="144" t="s">
        <v>250</v>
      </c>
    </row>
    <row r="159" spans="2:65" s="13" customFormat="1" ht="11.25">
      <c r="B159" s="158"/>
      <c r="D159" s="152" t="s">
        <v>194</v>
      </c>
      <c r="E159" s="159" t="s">
        <v>1</v>
      </c>
      <c r="F159" s="160" t="s">
        <v>251</v>
      </c>
      <c r="H159" s="161">
        <v>73</v>
      </c>
      <c r="I159" s="162"/>
      <c r="L159" s="158"/>
      <c r="M159" s="163"/>
      <c r="T159" s="164"/>
      <c r="AT159" s="159" t="s">
        <v>194</v>
      </c>
      <c r="AU159" s="159" t="s">
        <v>86</v>
      </c>
      <c r="AV159" s="13" t="s">
        <v>86</v>
      </c>
      <c r="AW159" s="13" t="s">
        <v>32</v>
      </c>
      <c r="AX159" s="13" t="s">
        <v>76</v>
      </c>
      <c r="AY159" s="159" t="s">
        <v>130</v>
      </c>
    </row>
    <row r="160" spans="2:65" s="13" customFormat="1" ht="11.25">
      <c r="B160" s="158"/>
      <c r="D160" s="152" t="s">
        <v>194</v>
      </c>
      <c r="E160" s="159" t="s">
        <v>1</v>
      </c>
      <c r="F160" s="160" t="s">
        <v>252</v>
      </c>
      <c r="H160" s="161">
        <v>47</v>
      </c>
      <c r="I160" s="162"/>
      <c r="L160" s="158"/>
      <c r="M160" s="163"/>
      <c r="T160" s="164"/>
      <c r="AT160" s="159" t="s">
        <v>194</v>
      </c>
      <c r="AU160" s="159" t="s">
        <v>86</v>
      </c>
      <c r="AV160" s="13" t="s">
        <v>86</v>
      </c>
      <c r="AW160" s="13" t="s">
        <v>32</v>
      </c>
      <c r="AX160" s="13" t="s">
        <v>76</v>
      </c>
      <c r="AY160" s="159" t="s">
        <v>130</v>
      </c>
    </row>
    <row r="161" spans="2:65" s="13" customFormat="1" ht="11.25">
      <c r="B161" s="158"/>
      <c r="D161" s="152" t="s">
        <v>194</v>
      </c>
      <c r="E161" s="159" t="s">
        <v>1</v>
      </c>
      <c r="F161" s="160" t="s">
        <v>253</v>
      </c>
      <c r="H161" s="161">
        <v>89.5</v>
      </c>
      <c r="I161" s="162"/>
      <c r="L161" s="158"/>
      <c r="M161" s="163"/>
      <c r="T161" s="164"/>
      <c r="AT161" s="159" t="s">
        <v>194</v>
      </c>
      <c r="AU161" s="159" t="s">
        <v>86</v>
      </c>
      <c r="AV161" s="13" t="s">
        <v>86</v>
      </c>
      <c r="AW161" s="13" t="s">
        <v>32</v>
      </c>
      <c r="AX161" s="13" t="s">
        <v>76</v>
      </c>
      <c r="AY161" s="159" t="s">
        <v>130</v>
      </c>
    </row>
    <row r="162" spans="2:65" s="13" customFormat="1" ht="11.25">
      <c r="B162" s="158"/>
      <c r="D162" s="152" t="s">
        <v>194</v>
      </c>
      <c r="E162" s="159" t="s">
        <v>1</v>
      </c>
      <c r="F162" s="160" t="s">
        <v>254</v>
      </c>
      <c r="H162" s="161">
        <v>71</v>
      </c>
      <c r="I162" s="162"/>
      <c r="L162" s="158"/>
      <c r="M162" s="163"/>
      <c r="T162" s="164"/>
      <c r="AT162" s="159" t="s">
        <v>194</v>
      </c>
      <c r="AU162" s="159" t="s">
        <v>86</v>
      </c>
      <c r="AV162" s="13" t="s">
        <v>86</v>
      </c>
      <c r="AW162" s="13" t="s">
        <v>32</v>
      </c>
      <c r="AX162" s="13" t="s">
        <v>76</v>
      </c>
      <c r="AY162" s="159" t="s">
        <v>130</v>
      </c>
    </row>
    <row r="163" spans="2:65" s="14" customFormat="1" ht="11.25">
      <c r="B163" s="165"/>
      <c r="D163" s="152" t="s">
        <v>194</v>
      </c>
      <c r="E163" s="166" t="s">
        <v>1</v>
      </c>
      <c r="F163" s="167" t="s">
        <v>200</v>
      </c>
      <c r="H163" s="168">
        <v>280.5</v>
      </c>
      <c r="I163" s="169"/>
      <c r="L163" s="165"/>
      <c r="M163" s="170"/>
      <c r="T163" s="171"/>
      <c r="AT163" s="166" t="s">
        <v>194</v>
      </c>
      <c r="AU163" s="166" t="s">
        <v>86</v>
      </c>
      <c r="AV163" s="14" t="s">
        <v>137</v>
      </c>
      <c r="AW163" s="14" t="s">
        <v>32</v>
      </c>
      <c r="AX163" s="14" t="s">
        <v>84</v>
      </c>
      <c r="AY163" s="166" t="s">
        <v>130</v>
      </c>
    </row>
    <row r="164" spans="2:65" s="1" customFormat="1" ht="16.5" customHeight="1">
      <c r="B164" s="132"/>
      <c r="C164" s="133" t="s">
        <v>156</v>
      </c>
      <c r="D164" s="133" t="s">
        <v>133</v>
      </c>
      <c r="E164" s="134" t="s">
        <v>255</v>
      </c>
      <c r="F164" s="135" t="s">
        <v>256</v>
      </c>
      <c r="G164" s="136" t="s">
        <v>249</v>
      </c>
      <c r="H164" s="137">
        <v>66</v>
      </c>
      <c r="I164" s="138"/>
      <c r="J164" s="139">
        <f>ROUND(I164*H164,2)</f>
        <v>0</v>
      </c>
      <c r="K164" s="135" t="s">
        <v>192</v>
      </c>
      <c r="L164" s="32"/>
      <c r="M164" s="140" t="s">
        <v>1</v>
      </c>
      <c r="N164" s="141" t="s">
        <v>41</v>
      </c>
      <c r="P164" s="142">
        <f>O164*H164</f>
        <v>0</v>
      </c>
      <c r="Q164" s="142">
        <v>0</v>
      </c>
      <c r="R164" s="142">
        <f>Q164*H164</f>
        <v>0</v>
      </c>
      <c r="S164" s="142">
        <v>0.20499999999999999</v>
      </c>
      <c r="T164" s="143">
        <f>S164*H164</f>
        <v>13.53</v>
      </c>
      <c r="AR164" s="144" t="s">
        <v>137</v>
      </c>
      <c r="AT164" s="144" t="s">
        <v>133</v>
      </c>
      <c r="AU164" s="144" t="s">
        <v>86</v>
      </c>
      <c r="AY164" s="17" t="s">
        <v>130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84</v>
      </c>
      <c r="BK164" s="145">
        <f>ROUND(I164*H164,2)</f>
        <v>0</v>
      </c>
      <c r="BL164" s="17" t="s">
        <v>137</v>
      </c>
      <c r="BM164" s="144" t="s">
        <v>257</v>
      </c>
    </row>
    <row r="165" spans="2:65" s="13" customFormat="1" ht="11.25">
      <c r="B165" s="158"/>
      <c r="D165" s="152" t="s">
        <v>194</v>
      </c>
      <c r="E165" s="159" t="s">
        <v>1</v>
      </c>
      <c r="F165" s="160" t="s">
        <v>258</v>
      </c>
      <c r="H165" s="161">
        <v>66</v>
      </c>
      <c r="I165" s="162"/>
      <c r="L165" s="158"/>
      <c r="M165" s="163"/>
      <c r="T165" s="164"/>
      <c r="AT165" s="159" t="s">
        <v>194</v>
      </c>
      <c r="AU165" s="159" t="s">
        <v>86</v>
      </c>
      <c r="AV165" s="13" t="s">
        <v>86</v>
      </c>
      <c r="AW165" s="13" t="s">
        <v>32</v>
      </c>
      <c r="AX165" s="13" t="s">
        <v>84</v>
      </c>
      <c r="AY165" s="159" t="s">
        <v>130</v>
      </c>
    </row>
    <row r="166" spans="2:65" s="1" customFormat="1" ht="24.2" customHeight="1">
      <c r="B166" s="132"/>
      <c r="C166" s="133" t="s">
        <v>259</v>
      </c>
      <c r="D166" s="133" t="s">
        <v>133</v>
      </c>
      <c r="E166" s="134" t="s">
        <v>260</v>
      </c>
      <c r="F166" s="135" t="s">
        <v>261</v>
      </c>
      <c r="G166" s="136" t="s">
        <v>249</v>
      </c>
      <c r="H166" s="137">
        <v>98</v>
      </c>
      <c r="I166" s="138"/>
      <c r="J166" s="139">
        <f>ROUND(I166*H166,2)</f>
        <v>0</v>
      </c>
      <c r="K166" s="135" t="s">
        <v>192</v>
      </c>
      <c r="L166" s="32"/>
      <c r="M166" s="140" t="s">
        <v>1</v>
      </c>
      <c r="N166" s="141" t="s">
        <v>41</v>
      </c>
      <c r="P166" s="142">
        <f>O166*H166</f>
        <v>0</v>
      </c>
      <c r="Q166" s="142">
        <v>8.6800000000000002E-3</v>
      </c>
      <c r="R166" s="142">
        <f>Q166*H166</f>
        <v>0.85064000000000006</v>
      </c>
      <c r="S166" s="142">
        <v>0</v>
      </c>
      <c r="T166" s="143">
        <f>S166*H166</f>
        <v>0</v>
      </c>
      <c r="AR166" s="144" t="s">
        <v>137</v>
      </c>
      <c r="AT166" s="144" t="s">
        <v>133</v>
      </c>
      <c r="AU166" s="144" t="s">
        <v>86</v>
      </c>
      <c r="AY166" s="17" t="s">
        <v>130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84</v>
      </c>
      <c r="BK166" s="145">
        <f>ROUND(I166*H166,2)</f>
        <v>0</v>
      </c>
      <c r="BL166" s="17" t="s">
        <v>137</v>
      </c>
      <c r="BM166" s="144" t="s">
        <v>262</v>
      </c>
    </row>
    <row r="167" spans="2:65" s="13" customFormat="1" ht="11.25">
      <c r="B167" s="158"/>
      <c r="D167" s="152" t="s">
        <v>194</v>
      </c>
      <c r="E167" s="159" t="s">
        <v>1</v>
      </c>
      <c r="F167" s="160" t="s">
        <v>263</v>
      </c>
      <c r="H167" s="161">
        <v>98</v>
      </c>
      <c r="I167" s="162"/>
      <c r="L167" s="158"/>
      <c r="M167" s="163"/>
      <c r="T167" s="164"/>
      <c r="AT167" s="159" t="s">
        <v>194</v>
      </c>
      <c r="AU167" s="159" t="s">
        <v>86</v>
      </c>
      <c r="AV167" s="13" t="s">
        <v>86</v>
      </c>
      <c r="AW167" s="13" t="s">
        <v>32</v>
      </c>
      <c r="AX167" s="13" t="s">
        <v>84</v>
      </c>
      <c r="AY167" s="159" t="s">
        <v>130</v>
      </c>
    </row>
    <row r="168" spans="2:65" s="1" customFormat="1" ht="24.2" customHeight="1">
      <c r="B168" s="132"/>
      <c r="C168" s="133" t="s">
        <v>159</v>
      </c>
      <c r="D168" s="133" t="s">
        <v>133</v>
      </c>
      <c r="E168" s="134" t="s">
        <v>264</v>
      </c>
      <c r="F168" s="135" t="s">
        <v>265</v>
      </c>
      <c r="G168" s="136" t="s">
        <v>249</v>
      </c>
      <c r="H168" s="137">
        <v>80.5</v>
      </c>
      <c r="I168" s="138"/>
      <c r="J168" s="139">
        <f>ROUND(I168*H168,2)</f>
        <v>0</v>
      </c>
      <c r="K168" s="135" t="s">
        <v>192</v>
      </c>
      <c r="L168" s="32"/>
      <c r="M168" s="140" t="s">
        <v>1</v>
      </c>
      <c r="N168" s="141" t="s">
        <v>41</v>
      </c>
      <c r="P168" s="142">
        <f>O168*H168</f>
        <v>0</v>
      </c>
      <c r="Q168" s="142">
        <v>3.6900000000000002E-2</v>
      </c>
      <c r="R168" s="142">
        <f>Q168*H168</f>
        <v>2.97045</v>
      </c>
      <c r="S168" s="142">
        <v>0</v>
      </c>
      <c r="T168" s="143">
        <f>S168*H168</f>
        <v>0</v>
      </c>
      <c r="AR168" s="144" t="s">
        <v>137</v>
      </c>
      <c r="AT168" s="144" t="s">
        <v>133</v>
      </c>
      <c r="AU168" s="144" t="s">
        <v>86</v>
      </c>
      <c r="AY168" s="17" t="s">
        <v>130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84</v>
      </c>
      <c r="BK168" s="145">
        <f>ROUND(I168*H168,2)</f>
        <v>0</v>
      </c>
      <c r="BL168" s="17" t="s">
        <v>137</v>
      </c>
      <c r="BM168" s="144" t="s">
        <v>266</v>
      </c>
    </row>
    <row r="169" spans="2:65" s="13" customFormat="1" ht="11.25">
      <c r="B169" s="158"/>
      <c r="D169" s="152" t="s">
        <v>194</v>
      </c>
      <c r="E169" s="159" t="s">
        <v>1</v>
      </c>
      <c r="F169" s="160" t="s">
        <v>267</v>
      </c>
      <c r="H169" s="161">
        <v>80.5</v>
      </c>
      <c r="I169" s="162"/>
      <c r="L169" s="158"/>
      <c r="M169" s="163"/>
      <c r="T169" s="164"/>
      <c r="AT169" s="159" t="s">
        <v>194</v>
      </c>
      <c r="AU169" s="159" t="s">
        <v>86</v>
      </c>
      <c r="AV169" s="13" t="s">
        <v>86</v>
      </c>
      <c r="AW169" s="13" t="s">
        <v>32</v>
      </c>
      <c r="AX169" s="13" t="s">
        <v>84</v>
      </c>
      <c r="AY169" s="159" t="s">
        <v>130</v>
      </c>
    </row>
    <row r="170" spans="2:65" s="1" customFormat="1" ht="33" customHeight="1">
      <c r="B170" s="132"/>
      <c r="C170" s="133" t="s">
        <v>268</v>
      </c>
      <c r="D170" s="133" t="s">
        <v>133</v>
      </c>
      <c r="E170" s="134" t="s">
        <v>269</v>
      </c>
      <c r="F170" s="135" t="s">
        <v>270</v>
      </c>
      <c r="G170" s="136" t="s">
        <v>271</v>
      </c>
      <c r="H170" s="137">
        <v>1822.45</v>
      </c>
      <c r="I170" s="138"/>
      <c r="J170" s="139">
        <f>ROUND(I170*H170,2)</f>
        <v>0</v>
      </c>
      <c r="K170" s="135" t="s">
        <v>192</v>
      </c>
      <c r="L170" s="32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137</v>
      </c>
      <c r="AT170" s="144" t="s">
        <v>133</v>
      </c>
      <c r="AU170" s="144" t="s">
        <v>86</v>
      </c>
      <c r="AY170" s="17" t="s">
        <v>130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84</v>
      </c>
      <c r="BK170" s="145">
        <f>ROUND(I170*H170,2)</f>
        <v>0</v>
      </c>
      <c r="BL170" s="17" t="s">
        <v>137</v>
      </c>
      <c r="BM170" s="144" t="s">
        <v>272</v>
      </c>
    </row>
    <row r="171" spans="2:65" s="12" customFormat="1" ht="11.25">
      <c r="B171" s="151"/>
      <c r="D171" s="152" t="s">
        <v>194</v>
      </c>
      <c r="E171" s="153" t="s">
        <v>1</v>
      </c>
      <c r="F171" s="154" t="s">
        <v>273</v>
      </c>
      <c r="H171" s="153" t="s">
        <v>1</v>
      </c>
      <c r="I171" s="155"/>
      <c r="L171" s="151"/>
      <c r="M171" s="156"/>
      <c r="T171" s="157"/>
      <c r="AT171" s="153" t="s">
        <v>194</v>
      </c>
      <c r="AU171" s="153" t="s">
        <v>86</v>
      </c>
      <c r="AV171" s="12" t="s">
        <v>84</v>
      </c>
      <c r="AW171" s="12" t="s">
        <v>32</v>
      </c>
      <c r="AX171" s="12" t="s">
        <v>76</v>
      </c>
      <c r="AY171" s="153" t="s">
        <v>130</v>
      </c>
    </row>
    <row r="172" spans="2:65" s="12" customFormat="1" ht="11.25">
      <c r="B172" s="151"/>
      <c r="D172" s="152" t="s">
        <v>194</v>
      </c>
      <c r="E172" s="153" t="s">
        <v>1</v>
      </c>
      <c r="F172" s="154" t="s">
        <v>274</v>
      </c>
      <c r="H172" s="153" t="s">
        <v>1</v>
      </c>
      <c r="I172" s="155"/>
      <c r="L172" s="151"/>
      <c r="M172" s="156"/>
      <c r="T172" s="157"/>
      <c r="AT172" s="153" t="s">
        <v>194</v>
      </c>
      <c r="AU172" s="153" t="s">
        <v>86</v>
      </c>
      <c r="AV172" s="12" t="s">
        <v>84</v>
      </c>
      <c r="AW172" s="12" t="s">
        <v>32</v>
      </c>
      <c r="AX172" s="12" t="s">
        <v>76</v>
      </c>
      <c r="AY172" s="153" t="s">
        <v>130</v>
      </c>
    </row>
    <row r="173" spans="2:65" s="13" customFormat="1" ht="11.25">
      <c r="B173" s="158"/>
      <c r="D173" s="152" t="s">
        <v>194</v>
      </c>
      <c r="E173" s="159" t="s">
        <v>1</v>
      </c>
      <c r="F173" s="160" t="s">
        <v>275</v>
      </c>
      <c r="H173" s="161">
        <v>1207.5</v>
      </c>
      <c r="I173" s="162"/>
      <c r="L173" s="158"/>
      <c r="M173" s="163"/>
      <c r="T173" s="164"/>
      <c r="AT173" s="159" t="s">
        <v>194</v>
      </c>
      <c r="AU173" s="159" t="s">
        <v>86</v>
      </c>
      <c r="AV173" s="13" t="s">
        <v>86</v>
      </c>
      <c r="AW173" s="13" t="s">
        <v>32</v>
      </c>
      <c r="AX173" s="13" t="s">
        <v>76</v>
      </c>
      <c r="AY173" s="159" t="s">
        <v>130</v>
      </c>
    </row>
    <row r="174" spans="2:65" s="13" customFormat="1" ht="11.25">
      <c r="B174" s="158"/>
      <c r="D174" s="152" t="s">
        <v>194</v>
      </c>
      <c r="E174" s="159" t="s">
        <v>1</v>
      </c>
      <c r="F174" s="160" t="s">
        <v>276</v>
      </c>
      <c r="H174" s="161">
        <v>659</v>
      </c>
      <c r="I174" s="162"/>
      <c r="L174" s="158"/>
      <c r="M174" s="163"/>
      <c r="T174" s="164"/>
      <c r="AT174" s="159" t="s">
        <v>194</v>
      </c>
      <c r="AU174" s="159" t="s">
        <v>86</v>
      </c>
      <c r="AV174" s="13" t="s">
        <v>86</v>
      </c>
      <c r="AW174" s="13" t="s">
        <v>32</v>
      </c>
      <c r="AX174" s="13" t="s">
        <v>76</v>
      </c>
      <c r="AY174" s="159" t="s">
        <v>130</v>
      </c>
    </row>
    <row r="175" spans="2:65" s="15" customFormat="1" ht="11.25">
      <c r="B175" s="172"/>
      <c r="D175" s="152" t="s">
        <v>194</v>
      </c>
      <c r="E175" s="173" t="s">
        <v>1</v>
      </c>
      <c r="F175" s="174" t="s">
        <v>277</v>
      </c>
      <c r="H175" s="175">
        <v>1866.5</v>
      </c>
      <c r="I175" s="176"/>
      <c r="L175" s="172"/>
      <c r="M175" s="177"/>
      <c r="T175" s="178"/>
      <c r="AT175" s="173" t="s">
        <v>194</v>
      </c>
      <c r="AU175" s="173" t="s">
        <v>86</v>
      </c>
      <c r="AV175" s="15" t="s">
        <v>140</v>
      </c>
      <c r="AW175" s="15" t="s">
        <v>32</v>
      </c>
      <c r="AX175" s="15" t="s">
        <v>76</v>
      </c>
      <c r="AY175" s="173" t="s">
        <v>130</v>
      </c>
    </row>
    <row r="176" spans="2:65" s="12" customFormat="1" ht="11.25">
      <c r="B176" s="151"/>
      <c r="D176" s="152" t="s">
        <v>194</v>
      </c>
      <c r="E176" s="153" t="s">
        <v>1</v>
      </c>
      <c r="F176" s="154" t="s">
        <v>278</v>
      </c>
      <c r="H176" s="153" t="s">
        <v>1</v>
      </c>
      <c r="I176" s="155"/>
      <c r="L176" s="151"/>
      <c r="M176" s="156"/>
      <c r="T176" s="157"/>
      <c r="AT176" s="153" t="s">
        <v>194</v>
      </c>
      <c r="AU176" s="153" t="s">
        <v>86</v>
      </c>
      <c r="AV176" s="12" t="s">
        <v>84</v>
      </c>
      <c r="AW176" s="12" t="s">
        <v>32</v>
      </c>
      <c r="AX176" s="12" t="s">
        <v>76</v>
      </c>
      <c r="AY176" s="153" t="s">
        <v>130</v>
      </c>
    </row>
    <row r="177" spans="2:51" s="13" customFormat="1" ht="11.25">
      <c r="B177" s="158"/>
      <c r="D177" s="152" t="s">
        <v>194</v>
      </c>
      <c r="E177" s="159" t="s">
        <v>1</v>
      </c>
      <c r="F177" s="160" t="s">
        <v>279</v>
      </c>
      <c r="H177" s="161">
        <v>1015.9</v>
      </c>
      <c r="I177" s="162"/>
      <c r="L177" s="158"/>
      <c r="M177" s="163"/>
      <c r="T177" s="164"/>
      <c r="AT177" s="159" t="s">
        <v>194</v>
      </c>
      <c r="AU177" s="159" t="s">
        <v>86</v>
      </c>
      <c r="AV177" s="13" t="s">
        <v>86</v>
      </c>
      <c r="AW177" s="13" t="s">
        <v>32</v>
      </c>
      <c r="AX177" s="13" t="s">
        <v>76</v>
      </c>
      <c r="AY177" s="159" t="s">
        <v>130</v>
      </c>
    </row>
    <row r="178" spans="2:51" s="13" customFormat="1" ht="11.25">
      <c r="B178" s="158"/>
      <c r="D178" s="152" t="s">
        <v>194</v>
      </c>
      <c r="E178" s="159" t="s">
        <v>1</v>
      </c>
      <c r="F178" s="160" t="s">
        <v>280</v>
      </c>
      <c r="H178" s="161">
        <v>344.1</v>
      </c>
      <c r="I178" s="162"/>
      <c r="L178" s="158"/>
      <c r="M178" s="163"/>
      <c r="T178" s="164"/>
      <c r="AT178" s="159" t="s">
        <v>194</v>
      </c>
      <c r="AU178" s="159" t="s">
        <v>86</v>
      </c>
      <c r="AV178" s="13" t="s">
        <v>86</v>
      </c>
      <c r="AW178" s="13" t="s">
        <v>32</v>
      </c>
      <c r="AX178" s="13" t="s">
        <v>76</v>
      </c>
      <c r="AY178" s="159" t="s">
        <v>130</v>
      </c>
    </row>
    <row r="179" spans="2:51" s="15" customFormat="1" ht="11.25">
      <c r="B179" s="172"/>
      <c r="D179" s="152" t="s">
        <v>194</v>
      </c>
      <c r="E179" s="173" t="s">
        <v>1</v>
      </c>
      <c r="F179" s="174" t="s">
        <v>277</v>
      </c>
      <c r="H179" s="175">
        <v>1360</v>
      </c>
      <c r="I179" s="176"/>
      <c r="L179" s="172"/>
      <c r="M179" s="177"/>
      <c r="T179" s="178"/>
      <c r="AT179" s="173" t="s">
        <v>194</v>
      </c>
      <c r="AU179" s="173" t="s">
        <v>86</v>
      </c>
      <c r="AV179" s="15" t="s">
        <v>140</v>
      </c>
      <c r="AW179" s="15" t="s">
        <v>32</v>
      </c>
      <c r="AX179" s="15" t="s">
        <v>76</v>
      </c>
      <c r="AY179" s="173" t="s">
        <v>130</v>
      </c>
    </row>
    <row r="180" spans="2:51" s="12" customFormat="1" ht="11.25">
      <c r="B180" s="151"/>
      <c r="D180" s="152" t="s">
        <v>194</v>
      </c>
      <c r="E180" s="153" t="s">
        <v>1</v>
      </c>
      <c r="F180" s="154" t="s">
        <v>281</v>
      </c>
      <c r="H180" s="153" t="s">
        <v>1</v>
      </c>
      <c r="I180" s="155"/>
      <c r="L180" s="151"/>
      <c r="M180" s="156"/>
      <c r="T180" s="157"/>
      <c r="AT180" s="153" t="s">
        <v>194</v>
      </c>
      <c r="AU180" s="153" t="s">
        <v>86</v>
      </c>
      <c r="AV180" s="12" t="s">
        <v>84</v>
      </c>
      <c r="AW180" s="12" t="s">
        <v>32</v>
      </c>
      <c r="AX180" s="12" t="s">
        <v>76</v>
      </c>
      <c r="AY180" s="153" t="s">
        <v>130</v>
      </c>
    </row>
    <row r="181" spans="2:51" s="12" customFormat="1" ht="11.25">
      <c r="B181" s="151"/>
      <c r="D181" s="152" t="s">
        <v>194</v>
      </c>
      <c r="E181" s="153" t="s">
        <v>1</v>
      </c>
      <c r="F181" s="154" t="s">
        <v>282</v>
      </c>
      <c r="H181" s="153" t="s">
        <v>1</v>
      </c>
      <c r="I181" s="155"/>
      <c r="L181" s="151"/>
      <c r="M181" s="156"/>
      <c r="T181" s="157"/>
      <c r="AT181" s="153" t="s">
        <v>194</v>
      </c>
      <c r="AU181" s="153" t="s">
        <v>86</v>
      </c>
      <c r="AV181" s="12" t="s">
        <v>84</v>
      </c>
      <c r="AW181" s="12" t="s">
        <v>32</v>
      </c>
      <c r="AX181" s="12" t="s">
        <v>76</v>
      </c>
      <c r="AY181" s="153" t="s">
        <v>130</v>
      </c>
    </row>
    <row r="182" spans="2:51" s="13" customFormat="1" ht="11.25">
      <c r="B182" s="158"/>
      <c r="D182" s="152" t="s">
        <v>194</v>
      </c>
      <c r="E182" s="159" t="s">
        <v>1</v>
      </c>
      <c r="F182" s="160" t="s">
        <v>283</v>
      </c>
      <c r="H182" s="161">
        <v>25.6</v>
      </c>
      <c r="I182" s="162"/>
      <c r="L182" s="158"/>
      <c r="M182" s="163"/>
      <c r="T182" s="164"/>
      <c r="AT182" s="159" t="s">
        <v>194</v>
      </c>
      <c r="AU182" s="159" t="s">
        <v>86</v>
      </c>
      <c r="AV182" s="13" t="s">
        <v>86</v>
      </c>
      <c r="AW182" s="13" t="s">
        <v>32</v>
      </c>
      <c r="AX182" s="13" t="s">
        <v>76</v>
      </c>
      <c r="AY182" s="159" t="s">
        <v>130</v>
      </c>
    </row>
    <row r="183" spans="2:51" s="13" customFormat="1" ht="11.25">
      <c r="B183" s="158"/>
      <c r="D183" s="152" t="s">
        <v>194</v>
      </c>
      <c r="E183" s="159" t="s">
        <v>1</v>
      </c>
      <c r="F183" s="160" t="s">
        <v>284</v>
      </c>
      <c r="H183" s="161">
        <v>435.8</v>
      </c>
      <c r="I183" s="162"/>
      <c r="L183" s="158"/>
      <c r="M183" s="163"/>
      <c r="T183" s="164"/>
      <c r="AT183" s="159" t="s">
        <v>194</v>
      </c>
      <c r="AU183" s="159" t="s">
        <v>86</v>
      </c>
      <c r="AV183" s="13" t="s">
        <v>86</v>
      </c>
      <c r="AW183" s="13" t="s">
        <v>32</v>
      </c>
      <c r="AX183" s="13" t="s">
        <v>76</v>
      </c>
      <c r="AY183" s="159" t="s">
        <v>130</v>
      </c>
    </row>
    <row r="184" spans="2:51" s="13" customFormat="1" ht="11.25">
      <c r="B184" s="158"/>
      <c r="D184" s="152" t="s">
        <v>194</v>
      </c>
      <c r="E184" s="159" t="s">
        <v>1</v>
      </c>
      <c r="F184" s="160" t="s">
        <v>285</v>
      </c>
      <c r="H184" s="161">
        <v>15</v>
      </c>
      <c r="I184" s="162"/>
      <c r="L184" s="158"/>
      <c r="M184" s="163"/>
      <c r="T184" s="164"/>
      <c r="AT184" s="159" t="s">
        <v>194</v>
      </c>
      <c r="AU184" s="159" t="s">
        <v>86</v>
      </c>
      <c r="AV184" s="13" t="s">
        <v>86</v>
      </c>
      <c r="AW184" s="13" t="s">
        <v>32</v>
      </c>
      <c r="AX184" s="13" t="s">
        <v>76</v>
      </c>
      <c r="AY184" s="159" t="s">
        <v>130</v>
      </c>
    </row>
    <row r="185" spans="2:51" s="13" customFormat="1" ht="11.25">
      <c r="B185" s="158"/>
      <c r="D185" s="152" t="s">
        <v>194</v>
      </c>
      <c r="E185" s="159" t="s">
        <v>1</v>
      </c>
      <c r="F185" s="160" t="s">
        <v>286</v>
      </c>
      <c r="H185" s="161">
        <v>52.5</v>
      </c>
      <c r="I185" s="162"/>
      <c r="L185" s="158"/>
      <c r="M185" s="163"/>
      <c r="T185" s="164"/>
      <c r="AT185" s="159" t="s">
        <v>194</v>
      </c>
      <c r="AU185" s="159" t="s">
        <v>86</v>
      </c>
      <c r="AV185" s="13" t="s">
        <v>86</v>
      </c>
      <c r="AW185" s="13" t="s">
        <v>32</v>
      </c>
      <c r="AX185" s="13" t="s">
        <v>76</v>
      </c>
      <c r="AY185" s="159" t="s">
        <v>130</v>
      </c>
    </row>
    <row r="186" spans="2:51" s="12" customFormat="1" ht="11.25">
      <c r="B186" s="151"/>
      <c r="D186" s="152" t="s">
        <v>194</v>
      </c>
      <c r="E186" s="153" t="s">
        <v>1</v>
      </c>
      <c r="F186" s="154" t="s">
        <v>287</v>
      </c>
      <c r="H186" s="153" t="s">
        <v>1</v>
      </c>
      <c r="I186" s="155"/>
      <c r="L186" s="151"/>
      <c r="M186" s="156"/>
      <c r="T186" s="157"/>
      <c r="AT186" s="153" t="s">
        <v>194</v>
      </c>
      <c r="AU186" s="153" t="s">
        <v>86</v>
      </c>
      <c r="AV186" s="12" t="s">
        <v>84</v>
      </c>
      <c r="AW186" s="12" t="s">
        <v>32</v>
      </c>
      <c r="AX186" s="12" t="s">
        <v>76</v>
      </c>
      <c r="AY186" s="153" t="s">
        <v>130</v>
      </c>
    </row>
    <row r="187" spans="2:51" s="13" customFormat="1" ht="11.25">
      <c r="B187" s="158"/>
      <c r="D187" s="152" t="s">
        <v>194</v>
      </c>
      <c r="E187" s="159" t="s">
        <v>1</v>
      </c>
      <c r="F187" s="160" t="s">
        <v>288</v>
      </c>
      <c r="H187" s="161">
        <v>222.2</v>
      </c>
      <c r="I187" s="162"/>
      <c r="L187" s="158"/>
      <c r="M187" s="163"/>
      <c r="T187" s="164"/>
      <c r="AT187" s="159" t="s">
        <v>194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130</v>
      </c>
    </row>
    <row r="188" spans="2:51" s="13" customFormat="1" ht="11.25">
      <c r="B188" s="158"/>
      <c r="D188" s="152" t="s">
        <v>194</v>
      </c>
      <c r="E188" s="159" t="s">
        <v>1</v>
      </c>
      <c r="F188" s="160" t="s">
        <v>289</v>
      </c>
      <c r="H188" s="161">
        <v>7.2</v>
      </c>
      <c r="I188" s="162"/>
      <c r="L188" s="158"/>
      <c r="M188" s="163"/>
      <c r="T188" s="164"/>
      <c r="AT188" s="159" t="s">
        <v>194</v>
      </c>
      <c r="AU188" s="159" t="s">
        <v>86</v>
      </c>
      <c r="AV188" s="13" t="s">
        <v>86</v>
      </c>
      <c r="AW188" s="13" t="s">
        <v>32</v>
      </c>
      <c r="AX188" s="13" t="s">
        <v>76</v>
      </c>
      <c r="AY188" s="159" t="s">
        <v>130</v>
      </c>
    </row>
    <row r="189" spans="2:51" s="13" customFormat="1" ht="11.25">
      <c r="B189" s="158"/>
      <c r="D189" s="152" t="s">
        <v>194</v>
      </c>
      <c r="E189" s="159" t="s">
        <v>1</v>
      </c>
      <c r="F189" s="160" t="s">
        <v>290</v>
      </c>
      <c r="H189" s="161">
        <v>9.3000000000000007</v>
      </c>
      <c r="I189" s="162"/>
      <c r="L189" s="158"/>
      <c r="M189" s="163"/>
      <c r="T189" s="164"/>
      <c r="AT189" s="159" t="s">
        <v>194</v>
      </c>
      <c r="AU189" s="159" t="s">
        <v>86</v>
      </c>
      <c r="AV189" s="13" t="s">
        <v>86</v>
      </c>
      <c r="AW189" s="13" t="s">
        <v>32</v>
      </c>
      <c r="AX189" s="13" t="s">
        <v>76</v>
      </c>
      <c r="AY189" s="159" t="s">
        <v>130</v>
      </c>
    </row>
    <row r="190" spans="2:51" s="15" customFormat="1" ht="11.25">
      <c r="B190" s="172"/>
      <c r="D190" s="152" t="s">
        <v>194</v>
      </c>
      <c r="E190" s="173" t="s">
        <v>1</v>
      </c>
      <c r="F190" s="174" t="s">
        <v>277</v>
      </c>
      <c r="H190" s="175">
        <v>767.60000000000014</v>
      </c>
      <c r="I190" s="176"/>
      <c r="L190" s="172"/>
      <c r="M190" s="177"/>
      <c r="T190" s="178"/>
      <c r="AT190" s="173" t="s">
        <v>194</v>
      </c>
      <c r="AU190" s="173" t="s">
        <v>86</v>
      </c>
      <c r="AV190" s="15" t="s">
        <v>140</v>
      </c>
      <c r="AW190" s="15" t="s">
        <v>32</v>
      </c>
      <c r="AX190" s="15" t="s">
        <v>76</v>
      </c>
      <c r="AY190" s="173" t="s">
        <v>130</v>
      </c>
    </row>
    <row r="191" spans="2:51" s="12" customFormat="1" ht="22.5">
      <c r="B191" s="151"/>
      <c r="D191" s="152" t="s">
        <v>194</v>
      </c>
      <c r="E191" s="153" t="s">
        <v>1</v>
      </c>
      <c r="F191" s="154" t="s">
        <v>291</v>
      </c>
      <c r="H191" s="153" t="s">
        <v>1</v>
      </c>
      <c r="I191" s="155"/>
      <c r="L191" s="151"/>
      <c r="M191" s="156"/>
      <c r="T191" s="157"/>
      <c r="AT191" s="153" t="s">
        <v>194</v>
      </c>
      <c r="AU191" s="153" t="s">
        <v>86</v>
      </c>
      <c r="AV191" s="12" t="s">
        <v>84</v>
      </c>
      <c r="AW191" s="12" t="s">
        <v>32</v>
      </c>
      <c r="AX191" s="12" t="s">
        <v>76</v>
      </c>
      <c r="AY191" s="153" t="s">
        <v>130</v>
      </c>
    </row>
    <row r="192" spans="2:51" s="13" customFormat="1" ht="11.25">
      <c r="B192" s="158"/>
      <c r="D192" s="152" t="s">
        <v>194</v>
      </c>
      <c r="E192" s="159" t="s">
        <v>1</v>
      </c>
      <c r="F192" s="160" t="s">
        <v>292</v>
      </c>
      <c r="H192" s="161">
        <v>1571.53</v>
      </c>
      <c r="I192" s="162"/>
      <c r="L192" s="158"/>
      <c r="M192" s="163"/>
      <c r="T192" s="164"/>
      <c r="AT192" s="159" t="s">
        <v>194</v>
      </c>
      <c r="AU192" s="159" t="s">
        <v>86</v>
      </c>
      <c r="AV192" s="13" t="s">
        <v>86</v>
      </c>
      <c r="AW192" s="13" t="s">
        <v>32</v>
      </c>
      <c r="AX192" s="13" t="s">
        <v>76</v>
      </c>
      <c r="AY192" s="159" t="s">
        <v>130</v>
      </c>
    </row>
    <row r="193" spans="2:65" s="13" customFormat="1" ht="11.25">
      <c r="B193" s="158"/>
      <c r="D193" s="152" t="s">
        <v>194</v>
      </c>
      <c r="E193" s="159" t="s">
        <v>1</v>
      </c>
      <c r="F193" s="160" t="s">
        <v>293</v>
      </c>
      <c r="H193" s="161">
        <v>1.2749999999999999</v>
      </c>
      <c r="I193" s="162"/>
      <c r="L193" s="158"/>
      <c r="M193" s="163"/>
      <c r="T193" s="164"/>
      <c r="AT193" s="159" t="s">
        <v>194</v>
      </c>
      <c r="AU193" s="159" t="s">
        <v>86</v>
      </c>
      <c r="AV193" s="13" t="s">
        <v>86</v>
      </c>
      <c r="AW193" s="13" t="s">
        <v>32</v>
      </c>
      <c r="AX193" s="13" t="s">
        <v>76</v>
      </c>
      <c r="AY193" s="159" t="s">
        <v>130</v>
      </c>
    </row>
    <row r="194" spans="2:65" s="13" customFormat="1" ht="11.25">
      <c r="B194" s="158"/>
      <c r="D194" s="152" t="s">
        <v>194</v>
      </c>
      <c r="E194" s="159" t="s">
        <v>1</v>
      </c>
      <c r="F194" s="160" t="s">
        <v>294</v>
      </c>
      <c r="H194" s="161">
        <v>150.94</v>
      </c>
      <c r="I194" s="162"/>
      <c r="L194" s="158"/>
      <c r="M194" s="163"/>
      <c r="T194" s="164"/>
      <c r="AT194" s="159" t="s">
        <v>194</v>
      </c>
      <c r="AU194" s="159" t="s">
        <v>86</v>
      </c>
      <c r="AV194" s="13" t="s">
        <v>86</v>
      </c>
      <c r="AW194" s="13" t="s">
        <v>32</v>
      </c>
      <c r="AX194" s="13" t="s">
        <v>76</v>
      </c>
      <c r="AY194" s="159" t="s">
        <v>130</v>
      </c>
    </row>
    <row r="195" spans="2:65" s="13" customFormat="1" ht="11.25">
      <c r="B195" s="158"/>
      <c r="D195" s="152" t="s">
        <v>194</v>
      </c>
      <c r="E195" s="159" t="s">
        <v>1</v>
      </c>
      <c r="F195" s="160" t="s">
        <v>295</v>
      </c>
      <c r="H195" s="161">
        <v>98.7</v>
      </c>
      <c r="I195" s="162"/>
      <c r="L195" s="158"/>
      <c r="M195" s="163"/>
      <c r="T195" s="164"/>
      <c r="AT195" s="159" t="s">
        <v>194</v>
      </c>
      <c r="AU195" s="159" t="s">
        <v>86</v>
      </c>
      <c r="AV195" s="13" t="s">
        <v>86</v>
      </c>
      <c r="AW195" s="13" t="s">
        <v>32</v>
      </c>
      <c r="AX195" s="13" t="s">
        <v>76</v>
      </c>
      <c r="AY195" s="159" t="s">
        <v>130</v>
      </c>
    </row>
    <row r="196" spans="2:65" s="13" customFormat="1" ht="11.25">
      <c r="B196" s="158"/>
      <c r="D196" s="152" t="s">
        <v>194</v>
      </c>
      <c r="E196" s="159" t="s">
        <v>1</v>
      </c>
      <c r="F196" s="160" t="s">
        <v>296</v>
      </c>
      <c r="H196" s="161">
        <v>1822.45</v>
      </c>
      <c r="I196" s="162"/>
      <c r="L196" s="158"/>
      <c r="M196" s="163"/>
      <c r="T196" s="164"/>
      <c r="AT196" s="159" t="s">
        <v>194</v>
      </c>
      <c r="AU196" s="159" t="s">
        <v>86</v>
      </c>
      <c r="AV196" s="13" t="s">
        <v>86</v>
      </c>
      <c r="AW196" s="13" t="s">
        <v>32</v>
      </c>
      <c r="AX196" s="13" t="s">
        <v>84</v>
      </c>
      <c r="AY196" s="159" t="s">
        <v>130</v>
      </c>
    </row>
    <row r="197" spans="2:65" s="1" customFormat="1" ht="24.2" customHeight="1">
      <c r="B197" s="132"/>
      <c r="C197" s="133" t="s">
        <v>164</v>
      </c>
      <c r="D197" s="133" t="s">
        <v>133</v>
      </c>
      <c r="E197" s="134" t="s">
        <v>297</v>
      </c>
      <c r="F197" s="135" t="s">
        <v>298</v>
      </c>
      <c r="G197" s="136" t="s">
        <v>271</v>
      </c>
      <c r="H197" s="137">
        <v>30.4</v>
      </c>
      <c r="I197" s="138"/>
      <c r="J197" s="139">
        <f>ROUND(I197*H197,2)</f>
        <v>0</v>
      </c>
      <c r="K197" s="135" t="s">
        <v>192</v>
      </c>
      <c r="L197" s="32"/>
      <c r="M197" s="140" t="s">
        <v>1</v>
      </c>
      <c r="N197" s="141" t="s">
        <v>41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137</v>
      </c>
      <c r="AT197" s="144" t="s">
        <v>133</v>
      </c>
      <c r="AU197" s="144" t="s">
        <v>86</v>
      </c>
      <c r="AY197" s="17" t="s">
        <v>130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84</v>
      </c>
      <c r="BK197" s="145">
        <f>ROUND(I197*H197,2)</f>
        <v>0</v>
      </c>
      <c r="BL197" s="17" t="s">
        <v>137</v>
      </c>
      <c r="BM197" s="144" t="s">
        <v>299</v>
      </c>
    </row>
    <row r="198" spans="2:65" s="13" customFormat="1" ht="11.25">
      <c r="B198" s="158"/>
      <c r="D198" s="152" t="s">
        <v>194</v>
      </c>
      <c r="E198" s="159" t="s">
        <v>1</v>
      </c>
      <c r="F198" s="160" t="s">
        <v>300</v>
      </c>
      <c r="H198" s="161">
        <v>30.4</v>
      </c>
      <c r="I198" s="162"/>
      <c r="L198" s="158"/>
      <c r="M198" s="163"/>
      <c r="T198" s="164"/>
      <c r="AT198" s="159" t="s">
        <v>194</v>
      </c>
      <c r="AU198" s="159" t="s">
        <v>86</v>
      </c>
      <c r="AV198" s="13" t="s">
        <v>86</v>
      </c>
      <c r="AW198" s="13" t="s">
        <v>32</v>
      </c>
      <c r="AX198" s="13" t="s">
        <v>84</v>
      </c>
      <c r="AY198" s="159" t="s">
        <v>130</v>
      </c>
    </row>
    <row r="199" spans="2:65" s="1" customFormat="1" ht="33" customHeight="1">
      <c r="B199" s="132"/>
      <c r="C199" s="133" t="s">
        <v>301</v>
      </c>
      <c r="D199" s="133" t="s">
        <v>133</v>
      </c>
      <c r="E199" s="134" t="s">
        <v>302</v>
      </c>
      <c r="F199" s="135" t="s">
        <v>303</v>
      </c>
      <c r="G199" s="136" t="s">
        <v>271</v>
      </c>
      <c r="H199" s="137">
        <v>264.25</v>
      </c>
      <c r="I199" s="138"/>
      <c r="J199" s="139">
        <f>ROUND(I199*H199,2)</f>
        <v>0</v>
      </c>
      <c r="K199" s="135" t="s">
        <v>192</v>
      </c>
      <c r="L199" s="32"/>
      <c r="M199" s="140" t="s">
        <v>1</v>
      </c>
      <c r="N199" s="141" t="s">
        <v>41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137</v>
      </c>
      <c r="AT199" s="144" t="s">
        <v>133</v>
      </c>
      <c r="AU199" s="144" t="s">
        <v>86</v>
      </c>
      <c r="AY199" s="17" t="s">
        <v>130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84</v>
      </c>
      <c r="BK199" s="145">
        <f>ROUND(I199*H199,2)</f>
        <v>0</v>
      </c>
      <c r="BL199" s="17" t="s">
        <v>137</v>
      </c>
      <c r="BM199" s="144" t="s">
        <v>304</v>
      </c>
    </row>
    <row r="200" spans="2:65" s="12" customFormat="1" ht="11.25">
      <c r="B200" s="151"/>
      <c r="D200" s="152" t="s">
        <v>194</v>
      </c>
      <c r="E200" s="153" t="s">
        <v>1</v>
      </c>
      <c r="F200" s="154" t="s">
        <v>305</v>
      </c>
      <c r="H200" s="153" t="s">
        <v>1</v>
      </c>
      <c r="I200" s="155"/>
      <c r="L200" s="151"/>
      <c r="M200" s="156"/>
      <c r="T200" s="157"/>
      <c r="AT200" s="153" t="s">
        <v>194</v>
      </c>
      <c r="AU200" s="153" t="s">
        <v>86</v>
      </c>
      <c r="AV200" s="12" t="s">
        <v>84</v>
      </c>
      <c r="AW200" s="12" t="s">
        <v>32</v>
      </c>
      <c r="AX200" s="12" t="s">
        <v>76</v>
      </c>
      <c r="AY200" s="153" t="s">
        <v>130</v>
      </c>
    </row>
    <row r="201" spans="2:65" s="13" customFormat="1" ht="22.5">
      <c r="B201" s="158"/>
      <c r="D201" s="152" t="s">
        <v>194</v>
      </c>
      <c r="E201" s="159" t="s">
        <v>1</v>
      </c>
      <c r="F201" s="160" t="s">
        <v>306</v>
      </c>
      <c r="H201" s="161">
        <v>46.3</v>
      </c>
      <c r="I201" s="162"/>
      <c r="L201" s="158"/>
      <c r="M201" s="163"/>
      <c r="T201" s="164"/>
      <c r="AT201" s="159" t="s">
        <v>194</v>
      </c>
      <c r="AU201" s="159" t="s">
        <v>86</v>
      </c>
      <c r="AV201" s="13" t="s">
        <v>86</v>
      </c>
      <c r="AW201" s="13" t="s">
        <v>32</v>
      </c>
      <c r="AX201" s="13" t="s">
        <v>76</v>
      </c>
      <c r="AY201" s="159" t="s">
        <v>130</v>
      </c>
    </row>
    <row r="202" spans="2:65" s="13" customFormat="1" ht="22.5">
      <c r="B202" s="158"/>
      <c r="D202" s="152" t="s">
        <v>194</v>
      </c>
      <c r="E202" s="159" t="s">
        <v>1</v>
      </c>
      <c r="F202" s="160" t="s">
        <v>307</v>
      </c>
      <c r="H202" s="161">
        <v>27.92</v>
      </c>
      <c r="I202" s="162"/>
      <c r="L202" s="158"/>
      <c r="M202" s="163"/>
      <c r="T202" s="164"/>
      <c r="AT202" s="159" t="s">
        <v>194</v>
      </c>
      <c r="AU202" s="159" t="s">
        <v>86</v>
      </c>
      <c r="AV202" s="13" t="s">
        <v>86</v>
      </c>
      <c r="AW202" s="13" t="s">
        <v>32</v>
      </c>
      <c r="AX202" s="13" t="s">
        <v>76</v>
      </c>
      <c r="AY202" s="159" t="s">
        <v>130</v>
      </c>
    </row>
    <row r="203" spans="2:65" s="15" customFormat="1" ht="11.25">
      <c r="B203" s="172"/>
      <c r="D203" s="152" t="s">
        <v>194</v>
      </c>
      <c r="E203" s="173" t="s">
        <v>1</v>
      </c>
      <c r="F203" s="174" t="s">
        <v>277</v>
      </c>
      <c r="H203" s="175">
        <v>74.22</v>
      </c>
      <c r="I203" s="176"/>
      <c r="L203" s="172"/>
      <c r="M203" s="177"/>
      <c r="T203" s="178"/>
      <c r="AT203" s="173" t="s">
        <v>194</v>
      </c>
      <c r="AU203" s="173" t="s">
        <v>86</v>
      </c>
      <c r="AV203" s="15" t="s">
        <v>140</v>
      </c>
      <c r="AW203" s="15" t="s">
        <v>32</v>
      </c>
      <c r="AX203" s="15" t="s">
        <v>76</v>
      </c>
      <c r="AY203" s="173" t="s">
        <v>130</v>
      </c>
    </row>
    <row r="204" spans="2:65" s="12" customFormat="1" ht="11.25">
      <c r="B204" s="151"/>
      <c r="D204" s="152" t="s">
        <v>194</v>
      </c>
      <c r="E204" s="153" t="s">
        <v>1</v>
      </c>
      <c r="F204" s="154" t="s">
        <v>308</v>
      </c>
      <c r="H204" s="153" t="s">
        <v>1</v>
      </c>
      <c r="I204" s="155"/>
      <c r="L204" s="151"/>
      <c r="M204" s="156"/>
      <c r="T204" s="157"/>
      <c r="AT204" s="153" t="s">
        <v>194</v>
      </c>
      <c r="AU204" s="153" t="s">
        <v>86</v>
      </c>
      <c r="AV204" s="12" t="s">
        <v>84</v>
      </c>
      <c r="AW204" s="12" t="s">
        <v>32</v>
      </c>
      <c r="AX204" s="12" t="s">
        <v>76</v>
      </c>
      <c r="AY204" s="153" t="s">
        <v>130</v>
      </c>
    </row>
    <row r="205" spans="2:65" s="13" customFormat="1" ht="11.25">
      <c r="B205" s="158"/>
      <c r="D205" s="152" t="s">
        <v>194</v>
      </c>
      <c r="E205" s="159" t="s">
        <v>1</v>
      </c>
      <c r="F205" s="160" t="s">
        <v>309</v>
      </c>
      <c r="H205" s="161">
        <v>7.9560000000000004</v>
      </c>
      <c r="I205" s="162"/>
      <c r="L205" s="158"/>
      <c r="M205" s="163"/>
      <c r="T205" s="164"/>
      <c r="AT205" s="159" t="s">
        <v>194</v>
      </c>
      <c r="AU205" s="159" t="s">
        <v>86</v>
      </c>
      <c r="AV205" s="13" t="s">
        <v>86</v>
      </c>
      <c r="AW205" s="13" t="s">
        <v>32</v>
      </c>
      <c r="AX205" s="13" t="s">
        <v>76</v>
      </c>
      <c r="AY205" s="159" t="s">
        <v>130</v>
      </c>
    </row>
    <row r="206" spans="2:65" s="13" customFormat="1" ht="33.75">
      <c r="B206" s="158"/>
      <c r="D206" s="152" t="s">
        <v>194</v>
      </c>
      <c r="E206" s="159" t="s">
        <v>1</v>
      </c>
      <c r="F206" s="160" t="s">
        <v>310</v>
      </c>
      <c r="H206" s="161">
        <v>55.345999999999997</v>
      </c>
      <c r="I206" s="162"/>
      <c r="L206" s="158"/>
      <c r="M206" s="163"/>
      <c r="T206" s="164"/>
      <c r="AT206" s="159" t="s">
        <v>194</v>
      </c>
      <c r="AU206" s="159" t="s">
        <v>86</v>
      </c>
      <c r="AV206" s="13" t="s">
        <v>86</v>
      </c>
      <c r="AW206" s="13" t="s">
        <v>32</v>
      </c>
      <c r="AX206" s="13" t="s">
        <v>76</v>
      </c>
      <c r="AY206" s="159" t="s">
        <v>130</v>
      </c>
    </row>
    <row r="207" spans="2:65" s="13" customFormat="1" ht="11.25">
      <c r="B207" s="158"/>
      <c r="D207" s="152" t="s">
        <v>194</v>
      </c>
      <c r="E207" s="159" t="s">
        <v>1</v>
      </c>
      <c r="F207" s="160" t="s">
        <v>311</v>
      </c>
      <c r="H207" s="161">
        <v>8.91</v>
      </c>
      <c r="I207" s="162"/>
      <c r="L207" s="158"/>
      <c r="M207" s="163"/>
      <c r="T207" s="164"/>
      <c r="AT207" s="159" t="s">
        <v>194</v>
      </c>
      <c r="AU207" s="159" t="s">
        <v>86</v>
      </c>
      <c r="AV207" s="13" t="s">
        <v>86</v>
      </c>
      <c r="AW207" s="13" t="s">
        <v>32</v>
      </c>
      <c r="AX207" s="13" t="s">
        <v>76</v>
      </c>
      <c r="AY207" s="159" t="s">
        <v>130</v>
      </c>
    </row>
    <row r="208" spans="2:65" s="13" customFormat="1" ht="11.25">
      <c r="B208" s="158"/>
      <c r="D208" s="152" t="s">
        <v>194</v>
      </c>
      <c r="E208" s="159" t="s">
        <v>1</v>
      </c>
      <c r="F208" s="160" t="s">
        <v>312</v>
      </c>
      <c r="H208" s="161">
        <v>2.2280000000000002</v>
      </c>
      <c r="I208" s="162"/>
      <c r="L208" s="158"/>
      <c r="M208" s="163"/>
      <c r="T208" s="164"/>
      <c r="AT208" s="159" t="s">
        <v>194</v>
      </c>
      <c r="AU208" s="159" t="s">
        <v>86</v>
      </c>
      <c r="AV208" s="13" t="s">
        <v>86</v>
      </c>
      <c r="AW208" s="13" t="s">
        <v>32</v>
      </c>
      <c r="AX208" s="13" t="s">
        <v>76</v>
      </c>
      <c r="AY208" s="159" t="s">
        <v>130</v>
      </c>
    </row>
    <row r="209" spans="2:65" s="13" customFormat="1" ht="11.25">
      <c r="B209" s="158"/>
      <c r="D209" s="152" t="s">
        <v>194</v>
      </c>
      <c r="E209" s="159" t="s">
        <v>1</v>
      </c>
      <c r="F209" s="160" t="s">
        <v>313</v>
      </c>
      <c r="H209" s="161">
        <v>2.7170000000000001</v>
      </c>
      <c r="I209" s="162"/>
      <c r="L209" s="158"/>
      <c r="M209" s="163"/>
      <c r="T209" s="164"/>
      <c r="AT209" s="159" t="s">
        <v>194</v>
      </c>
      <c r="AU209" s="159" t="s">
        <v>86</v>
      </c>
      <c r="AV209" s="13" t="s">
        <v>86</v>
      </c>
      <c r="AW209" s="13" t="s">
        <v>32</v>
      </c>
      <c r="AX209" s="13" t="s">
        <v>76</v>
      </c>
      <c r="AY209" s="159" t="s">
        <v>130</v>
      </c>
    </row>
    <row r="210" spans="2:65" s="13" customFormat="1" ht="11.25">
      <c r="B210" s="158"/>
      <c r="D210" s="152" t="s">
        <v>194</v>
      </c>
      <c r="E210" s="159" t="s">
        <v>1</v>
      </c>
      <c r="F210" s="160" t="s">
        <v>314</v>
      </c>
      <c r="H210" s="161">
        <v>33.085999999999999</v>
      </c>
      <c r="I210" s="162"/>
      <c r="L210" s="158"/>
      <c r="M210" s="163"/>
      <c r="T210" s="164"/>
      <c r="AT210" s="159" t="s">
        <v>194</v>
      </c>
      <c r="AU210" s="159" t="s">
        <v>86</v>
      </c>
      <c r="AV210" s="13" t="s">
        <v>86</v>
      </c>
      <c r="AW210" s="13" t="s">
        <v>32</v>
      </c>
      <c r="AX210" s="13" t="s">
        <v>76</v>
      </c>
      <c r="AY210" s="159" t="s">
        <v>130</v>
      </c>
    </row>
    <row r="211" spans="2:65" s="15" customFormat="1" ht="11.25">
      <c r="B211" s="172"/>
      <c r="D211" s="152" t="s">
        <v>194</v>
      </c>
      <c r="E211" s="173" t="s">
        <v>1</v>
      </c>
      <c r="F211" s="174" t="s">
        <v>277</v>
      </c>
      <c r="H211" s="175">
        <v>110.24299999999999</v>
      </c>
      <c r="I211" s="176"/>
      <c r="L211" s="172"/>
      <c r="M211" s="177"/>
      <c r="T211" s="178"/>
      <c r="AT211" s="173" t="s">
        <v>194</v>
      </c>
      <c r="AU211" s="173" t="s">
        <v>86</v>
      </c>
      <c r="AV211" s="15" t="s">
        <v>140</v>
      </c>
      <c r="AW211" s="15" t="s">
        <v>32</v>
      </c>
      <c r="AX211" s="15" t="s">
        <v>76</v>
      </c>
      <c r="AY211" s="173" t="s">
        <v>130</v>
      </c>
    </row>
    <row r="212" spans="2:65" s="12" customFormat="1" ht="11.25">
      <c r="B212" s="151"/>
      <c r="D212" s="152" t="s">
        <v>194</v>
      </c>
      <c r="E212" s="153" t="s">
        <v>1</v>
      </c>
      <c r="F212" s="154" t="s">
        <v>315</v>
      </c>
      <c r="H212" s="153" t="s">
        <v>1</v>
      </c>
      <c r="I212" s="155"/>
      <c r="L212" s="151"/>
      <c r="M212" s="156"/>
      <c r="T212" s="157"/>
      <c r="AT212" s="153" t="s">
        <v>194</v>
      </c>
      <c r="AU212" s="153" t="s">
        <v>86</v>
      </c>
      <c r="AV212" s="12" t="s">
        <v>84</v>
      </c>
      <c r="AW212" s="12" t="s">
        <v>32</v>
      </c>
      <c r="AX212" s="12" t="s">
        <v>76</v>
      </c>
      <c r="AY212" s="153" t="s">
        <v>130</v>
      </c>
    </row>
    <row r="213" spans="2:65" s="13" customFormat="1" ht="11.25">
      <c r="B213" s="158"/>
      <c r="D213" s="152" t="s">
        <v>194</v>
      </c>
      <c r="E213" s="159" t="s">
        <v>1</v>
      </c>
      <c r="F213" s="160" t="s">
        <v>316</v>
      </c>
      <c r="H213" s="161">
        <v>33.246000000000002</v>
      </c>
      <c r="I213" s="162"/>
      <c r="L213" s="158"/>
      <c r="M213" s="163"/>
      <c r="T213" s="164"/>
      <c r="AT213" s="159" t="s">
        <v>194</v>
      </c>
      <c r="AU213" s="159" t="s">
        <v>86</v>
      </c>
      <c r="AV213" s="13" t="s">
        <v>86</v>
      </c>
      <c r="AW213" s="13" t="s">
        <v>32</v>
      </c>
      <c r="AX213" s="13" t="s">
        <v>76</v>
      </c>
      <c r="AY213" s="159" t="s">
        <v>130</v>
      </c>
    </row>
    <row r="214" spans="2:65" s="13" customFormat="1" ht="11.25">
      <c r="B214" s="158"/>
      <c r="D214" s="152" t="s">
        <v>194</v>
      </c>
      <c r="E214" s="159" t="s">
        <v>1</v>
      </c>
      <c r="F214" s="160" t="s">
        <v>317</v>
      </c>
      <c r="H214" s="161">
        <v>17.324999999999999</v>
      </c>
      <c r="I214" s="162"/>
      <c r="L214" s="158"/>
      <c r="M214" s="163"/>
      <c r="T214" s="164"/>
      <c r="AT214" s="159" t="s">
        <v>194</v>
      </c>
      <c r="AU214" s="159" t="s">
        <v>86</v>
      </c>
      <c r="AV214" s="13" t="s">
        <v>86</v>
      </c>
      <c r="AW214" s="13" t="s">
        <v>32</v>
      </c>
      <c r="AX214" s="13" t="s">
        <v>76</v>
      </c>
      <c r="AY214" s="159" t="s">
        <v>130</v>
      </c>
    </row>
    <row r="215" spans="2:65" s="13" customFormat="1" ht="22.5">
      <c r="B215" s="158"/>
      <c r="D215" s="152" t="s">
        <v>194</v>
      </c>
      <c r="E215" s="159" t="s">
        <v>1</v>
      </c>
      <c r="F215" s="160" t="s">
        <v>318</v>
      </c>
      <c r="H215" s="161">
        <v>19.616</v>
      </c>
      <c r="I215" s="162"/>
      <c r="L215" s="158"/>
      <c r="M215" s="163"/>
      <c r="T215" s="164"/>
      <c r="AT215" s="159" t="s">
        <v>194</v>
      </c>
      <c r="AU215" s="159" t="s">
        <v>86</v>
      </c>
      <c r="AV215" s="13" t="s">
        <v>86</v>
      </c>
      <c r="AW215" s="13" t="s">
        <v>32</v>
      </c>
      <c r="AX215" s="13" t="s">
        <v>76</v>
      </c>
      <c r="AY215" s="159" t="s">
        <v>130</v>
      </c>
    </row>
    <row r="216" spans="2:65" s="13" customFormat="1" ht="11.25">
      <c r="B216" s="158"/>
      <c r="D216" s="152" t="s">
        <v>194</v>
      </c>
      <c r="E216" s="159" t="s">
        <v>1</v>
      </c>
      <c r="F216" s="160" t="s">
        <v>319</v>
      </c>
      <c r="H216" s="161">
        <v>9.6</v>
      </c>
      <c r="I216" s="162"/>
      <c r="L216" s="158"/>
      <c r="M216" s="163"/>
      <c r="T216" s="164"/>
      <c r="AT216" s="159" t="s">
        <v>194</v>
      </c>
      <c r="AU216" s="159" t="s">
        <v>86</v>
      </c>
      <c r="AV216" s="13" t="s">
        <v>86</v>
      </c>
      <c r="AW216" s="13" t="s">
        <v>32</v>
      </c>
      <c r="AX216" s="13" t="s">
        <v>76</v>
      </c>
      <c r="AY216" s="159" t="s">
        <v>130</v>
      </c>
    </row>
    <row r="217" spans="2:65" s="15" customFormat="1" ht="11.25">
      <c r="B217" s="172"/>
      <c r="D217" s="152" t="s">
        <v>194</v>
      </c>
      <c r="E217" s="173" t="s">
        <v>1</v>
      </c>
      <c r="F217" s="174" t="s">
        <v>277</v>
      </c>
      <c r="H217" s="175">
        <v>79.786999999999992</v>
      </c>
      <c r="I217" s="176"/>
      <c r="L217" s="172"/>
      <c r="M217" s="177"/>
      <c r="T217" s="178"/>
      <c r="AT217" s="173" t="s">
        <v>194</v>
      </c>
      <c r="AU217" s="173" t="s">
        <v>86</v>
      </c>
      <c r="AV217" s="15" t="s">
        <v>140</v>
      </c>
      <c r="AW217" s="15" t="s">
        <v>32</v>
      </c>
      <c r="AX217" s="15" t="s">
        <v>76</v>
      </c>
      <c r="AY217" s="173" t="s">
        <v>130</v>
      </c>
    </row>
    <row r="218" spans="2:65" s="14" customFormat="1" ht="11.25">
      <c r="B218" s="165"/>
      <c r="D218" s="152" t="s">
        <v>194</v>
      </c>
      <c r="E218" s="166" t="s">
        <v>1</v>
      </c>
      <c r="F218" s="167" t="s">
        <v>200</v>
      </c>
      <c r="H218" s="168">
        <v>264.25000000000006</v>
      </c>
      <c r="I218" s="169"/>
      <c r="L218" s="165"/>
      <c r="M218" s="170"/>
      <c r="T218" s="171"/>
      <c r="AT218" s="166" t="s">
        <v>194</v>
      </c>
      <c r="AU218" s="166" t="s">
        <v>86</v>
      </c>
      <c r="AV218" s="14" t="s">
        <v>137</v>
      </c>
      <c r="AW218" s="14" t="s">
        <v>32</v>
      </c>
      <c r="AX218" s="14" t="s">
        <v>84</v>
      </c>
      <c r="AY218" s="166" t="s">
        <v>130</v>
      </c>
    </row>
    <row r="219" spans="2:65" s="1" customFormat="1" ht="24.2" customHeight="1">
      <c r="B219" s="132"/>
      <c r="C219" s="133" t="s">
        <v>167</v>
      </c>
      <c r="D219" s="133" t="s">
        <v>133</v>
      </c>
      <c r="E219" s="134" t="s">
        <v>320</v>
      </c>
      <c r="F219" s="135" t="s">
        <v>321</v>
      </c>
      <c r="G219" s="136" t="s">
        <v>271</v>
      </c>
      <c r="H219" s="137">
        <v>5.4</v>
      </c>
      <c r="I219" s="138"/>
      <c r="J219" s="139">
        <f>ROUND(I219*H219,2)</f>
        <v>0</v>
      </c>
      <c r="K219" s="135" t="s">
        <v>192</v>
      </c>
      <c r="L219" s="32"/>
      <c r="M219" s="140" t="s">
        <v>1</v>
      </c>
      <c r="N219" s="141" t="s">
        <v>41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137</v>
      </c>
      <c r="AT219" s="144" t="s">
        <v>133</v>
      </c>
      <c r="AU219" s="144" t="s">
        <v>86</v>
      </c>
      <c r="AY219" s="17" t="s">
        <v>130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84</v>
      </c>
      <c r="BK219" s="145">
        <f>ROUND(I219*H219,2)</f>
        <v>0</v>
      </c>
      <c r="BL219" s="17" t="s">
        <v>137</v>
      </c>
      <c r="BM219" s="144" t="s">
        <v>322</v>
      </c>
    </row>
    <row r="220" spans="2:65" s="13" customFormat="1" ht="22.5">
      <c r="B220" s="158"/>
      <c r="D220" s="152" t="s">
        <v>194</v>
      </c>
      <c r="E220" s="159" t="s">
        <v>1</v>
      </c>
      <c r="F220" s="160" t="s">
        <v>323</v>
      </c>
      <c r="H220" s="161">
        <v>5.4</v>
      </c>
      <c r="I220" s="162"/>
      <c r="L220" s="158"/>
      <c r="M220" s="163"/>
      <c r="T220" s="164"/>
      <c r="AT220" s="159" t="s">
        <v>194</v>
      </c>
      <c r="AU220" s="159" t="s">
        <v>86</v>
      </c>
      <c r="AV220" s="13" t="s">
        <v>86</v>
      </c>
      <c r="AW220" s="13" t="s">
        <v>32</v>
      </c>
      <c r="AX220" s="13" t="s">
        <v>84</v>
      </c>
      <c r="AY220" s="159" t="s">
        <v>130</v>
      </c>
    </row>
    <row r="221" spans="2:65" s="1" customFormat="1" ht="21.75" customHeight="1">
      <c r="B221" s="132"/>
      <c r="C221" s="133" t="s">
        <v>7</v>
      </c>
      <c r="D221" s="133" t="s">
        <v>133</v>
      </c>
      <c r="E221" s="134" t="s">
        <v>324</v>
      </c>
      <c r="F221" s="135" t="s">
        <v>325</v>
      </c>
      <c r="G221" s="136" t="s">
        <v>191</v>
      </c>
      <c r="H221" s="137">
        <v>14.4</v>
      </c>
      <c r="I221" s="138"/>
      <c r="J221" s="139">
        <f>ROUND(I221*H221,2)</f>
        <v>0</v>
      </c>
      <c r="K221" s="135" t="s">
        <v>192</v>
      </c>
      <c r="L221" s="32"/>
      <c r="M221" s="140" t="s">
        <v>1</v>
      </c>
      <c r="N221" s="141" t="s">
        <v>41</v>
      </c>
      <c r="P221" s="142">
        <f>O221*H221</f>
        <v>0</v>
      </c>
      <c r="Q221" s="142">
        <v>8.4000000000000003E-4</v>
      </c>
      <c r="R221" s="142">
        <f>Q221*H221</f>
        <v>1.2096000000000001E-2</v>
      </c>
      <c r="S221" s="142">
        <v>0</v>
      </c>
      <c r="T221" s="143">
        <f>S221*H221</f>
        <v>0</v>
      </c>
      <c r="AR221" s="144" t="s">
        <v>137</v>
      </c>
      <c r="AT221" s="144" t="s">
        <v>133</v>
      </c>
      <c r="AU221" s="144" t="s">
        <v>86</v>
      </c>
      <c r="AY221" s="17" t="s">
        <v>130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84</v>
      </c>
      <c r="BK221" s="145">
        <f>ROUND(I221*H221,2)</f>
        <v>0</v>
      </c>
      <c r="BL221" s="17" t="s">
        <v>137</v>
      </c>
      <c r="BM221" s="144" t="s">
        <v>326</v>
      </c>
    </row>
    <row r="222" spans="2:65" s="13" customFormat="1" ht="11.25">
      <c r="B222" s="158"/>
      <c r="D222" s="152" t="s">
        <v>194</v>
      </c>
      <c r="E222" s="159" t="s">
        <v>1</v>
      </c>
      <c r="F222" s="160" t="s">
        <v>327</v>
      </c>
      <c r="H222" s="161">
        <v>14.4</v>
      </c>
      <c r="I222" s="162"/>
      <c r="L222" s="158"/>
      <c r="M222" s="163"/>
      <c r="T222" s="164"/>
      <c r="AT222" s="159" t="s">
        <v>194</v>
      </c>
      <c r="AU222" s="159" t="s">
        <v>86</v>
      </c>
      <c r="AV222" s="13" t="s">
        <v>86</v>
      </c>
      <c r="AW222" s="13" t="s">
        <v>32</v>
      </c>
      <c r="AX222" s="13" t="s">
        <v>84</v>
      </c>
      <c r="AY222" s="159" t="s">
        <v>130</v>
      </c>
    </row>
    <row r="223" spans="2:65" s="1" customFormat="1" ht="24.2" customHeight="1">
      <c r="B223" s="132"/>
      <c r="C223" s="133" t="s">
        <v>173</v>
      </c>
      <c r="D223" s="133" t="s">
        <v>133</v>
      </c>
      <c r="E223" s="134" t="s">
        <v>328</v>
      </c>
      <c r="F223" s="135" t="s">
        <v>329</v>
      </c>
      <c r="G223" s="136" t="s">
        <v>191</v>
      </c>
      <c r="H223" s="137">
        <v>14.4</v>
      </c>
      <c r="I223" s="138"/>
      <c r="J223" s="139">
        <f t="shared" ref="J223:J232" si="0">ROUND(I223*H223,2)</f>
        <v>0</v>
      </c>
      <c r="K223" s="135" t="s">
        <v>192</v>
      </c>
      <c r="L223" s="32"/>
      <c r="M223" s="140" t="s">
        <v>1</v>
      </c>
      <c r="N223" s="141" t="s">
        <v>41</v>
      </c>
      <c r="P223" s="142">
        <f t="shared" ref="P223:P232" si="1">O223*H223</f>
        <v>0</v>
      </c>
      <c r="Q223" s="142">
        <v>0</v>
      </c>
      <c r="R223" s="142">
        <f t="shared" ref="R223:R232" si="2">Q223*H223</f>
        <v>0</v>
      </c>
      <c r="S223" s="142">
        <v>0</v>
      </c>
      <c r="T223" s="143">
        <f t="shared" ref="T223:T232" si="3">S223*H223</f>
        <v>0</v>
      </c>
      <c r="AR223" s="144" t="s">
        <v>137</v>
      </c>
      <c r="AT223" s="144" t="s">
        <v>133</v>
      </c>
      <c r="AU223" s="144" t="s">
        <v>86</v>
      </c>
      <c r="AY223" s="17" t="s">
        <v>130</v>
      </c>
      <c r="BE223" s="145">
        <f t="shared" ref="BE223:BE232" si="4">IF(N223="základní",J223,0)</f>
        <v>0</v>
      </c>
      <c r="BF223" s="145">
        <f t="shared" ref="BF223:BF232" si="5">IF(N223="snížená",J223,0)</f>
        <v>0</v>
      </c>
      <c r="BG223" s="145">
        <f t="shared" ref="BG223:BG232" si="6">IF(N223="zákl. přenesená",J223,0)</f>
        <v>0</v>
      </c>
      <c r="BH223" s="145">
        <f t="shared" ref="BH223:BH232" si="7">IF(N223="sníž. přenesená",J223,0)</f>
        <v>0</v>
      </c>
      <c r="BI223" s="145">
        <f t="shared" ref="BI223:BI232" si="8">IF(N223="nulová",J223,0)</f>
        <v>0</v>
      </c>
      <c r="BJ223" s="17" t="s">
        <v>84</v>
      </c>
      <c r="BK223" s="145">
        <f t="shared" ref="BK223:BK232" si="9">ROUND(I223*H223,2)</f>
        <v>0</v>
      </c>
      <c r="BL223" s="17" t="s">
        <v>137</v>
      </c>
      <c r="BM223" s="144" t="s">
        <v>330</v>
      </c>
    </row>
    <row r="224" spans="2:65" s="1" customFormat="1" ht="24.2" customHeight="1">
      <c r="B224" s="132"/>
      <c r="C224" s="133" t="s">
        <v>331</v>
      </c>
      <c r="D224" s="133" t="s">
        <v>133</v>
      </c>
      <c r="E224" s="134" t="s">
        <v>332</v>
      </c>
      <c r="F224" s="135" t="s">
        <v>333</v>
      </c>
      <c r="G224" s="136" t="s">
        <v>163</v>
      </c>
      <c r="H224" s="137">
        <v>3</v>
      </c>
      <c r="I224" s="138"/>
      <c r="J224" s="139">
        <f t="shared" si="0"/>
        <v>0</v>
      </c>
      <c r="K224" s="135" t="s">
        <v>192</v>
      </c>
      <c r="L224" s="32"/>
      <c r="M224" s="140" t="s">
        <v>1</v>
      </c>
      <c r="N224" s="141" t="s">
        <v>41</v>
      </c>
      <c r="P224" s="142">
        <f t="shared" si="1"/>
        <v>0</v>
      </c>
      <c r="Q224" s="142">
        <v>0</v>
      </c>
      <c r="R224" s="142">
        <f t="shared" si="2"/>
        <v>0</v>
      </c>
      <c r="S224" s="142">
        <v>0</v>
      </c>
      <c r="T224" s="143">
        <f t="shared" si="3"/>
        <v>0</v>
      </c>
      <c r="AR224" s="144" t="s">
        <v>137</v>
      </c>
      <c r="AT224" s="144" t="s">
        <v>133</v>
      </c>
      <c r="AU224" s="144" t="s">
        <v>86</v>
      </c>
      <c r="AY224" s="17" t="s">
        <v>130</v>
      </c>
      <c r="BE224" s="145">
        <f t="shared" si="4"/>
        <v>0</v>
      </c>
      <c r="BF224" s="145">
        <f t="shared" si="5"/>
        <v>0</v>
      </c>
      <c r="BG224" s="145">
        <f t="shared" si="6"/>
        <v>0</v>
      </c>
      <c r="BH224" s="145">
        <f t="shared" si="7"/>
        <v>0</v>
      </c>
      <c r="BI224" s="145">
        <f t="shared" si="8"/>
        <v>0</v>
      </c>
      <c r="BJ224" s="17" t="s">
        <v>84</v>
      </c>
      <c r="BK224" s="145">
        <f t="shared" si="9"/>
        <v>0</v>
      </c>
      <c r="BL224" s="17" t="s">
        <v>137</v>
      </c>
      <c r="BM224" s="144" t="s">
        <v>334</v>
      </c>
    </row>
    <row r="225" spans="2:65" s="1" customFormat="1" ht="24.2" customHeight="1">
      <c r="B225" s="132"/>
      <c r="C225" s="133" t="s">
        <v>176</v>
      </c>
      <c r="D225" s="133" t="s">
        <v>133</v>
      </c>
      <c r="E225" s="134" t="s">
        <v>335</v>
      </c>
      <c r="F225" s="135" t="s">
        <v>336</v>
      </c>
      <c r="G225" s="136" t="s">
        <v>163</v>
      </c>
      <c r="H225" s="137">
        <v>7</v>
      </c>
      <c r="I225" s="138"/>
      <c r="J225" s="139">
        <f t="shared" si="0"/>
        <v>0</v>
      </c>
      <c r="K225" s="135" t="s">
        <v>192</v>
      </c>
      <c r="L225" s="32"/>
      <c r="M225" s="140" t="s">
        <v>1</v>
      </c>
      <c r="N225" s="141" t="s">
        <v>41</v>
      </c>
      <c r="P225" s="142">
        <f t="shared" si="1"/>
        <v>0</v>
      </c>
      <c r="Q225" s="142">
        <v>0</v>
      </c>
      <c r="R225" s="142">
        <f t="shared" si="2"/>
        <v>0</v>
      </c>
      <c r="S225" s="142">
        <v>0</v>
      </c>
      <c r="T225" s="143">
        <f t="shared" si="3"/>
        <v>0</v>
      </c>
      <c r="AR225" s="144" t="s">
        <v>137</v>
      </c>
      <c r="AT225" s="144" t="s">
        <v>133</v>
      </c>
      <c r="AU225" s="144" t="s">
        <v>86</v>
      </c>
      <c r="AY225" s="17" t="s">
        <v>130</v>
      </c>
      <c r="BE225" s="145">
        <f t="shared" si="4"/>
        <v>0</v>
      </c>
      <c r="BF225" s="145">
        <f t="shared" si="5"/>
        <v>0</v>
      </c>
      <c r="BG225" s="145">
        <f t="shared" si="6"/>
        <v>0</v>
      </c>
      <c r="BH225" s="145">
        <f t="shared" si="7"/>
        <v>0</v>
      </c>
      <c r="BI225" s="145">
        <f t="shared" si="8"/>
        <v>0</v>
      </c>
      <c r="BJ225" s="17" t="s">
        <v>84</v>
      </c>
      <c r="BK225" s="145">
        <f t="shared" si="9"/>
        <v>0</v>
      </c>
      <c r="BL225" s="17" t="s">
        <v>137</v>
      </c>
      <c r="BM225" s="144" t="s">
        <v>337</v>
      </c>
    </row>
    <row r="226" spans="2:65" s="1" customFormat="1" ht="24.2" customHeight="1">
      <c r="B226" s="132"/>
      <c r="C226" s="133" t="s">
        <v>338</v>
      </c>
      <c r="D226" s="133" t="s">
        <v>133</v>
      </c>
      <c r="E226" s="134" t="s">
        <v>339</v>
      </c>
      <c r="F226" s="135" t="s">
        <v>340</v>
      </c>
      <c r="G226" s="136" t="s">
        <v>163</v>
      </c>
      <c r="H226" s="137">
        <v>1</v>
      </c>
      <c r="I226" s="138"/>
      <c r="J226" s="139">
        <f t="shared" si="0"/>
        <v>0</v>
      </c>
      <c r="K226" s="135" t="s">
        <v>192</v>
      </c>
      <c r="L226" s="32"/>
      <c r="M226" s="140" t="s">
        <v>1</v>
      </c>
      <c r="N226" s="141" t="s">
        <v>41</v>
      </c>
      <c r="P226" s="142">
        <f t="shared" si="1"/>
        <v>0</v>
      </c>
      <c r="Q226" s="142">
        <v>0</v>
      </c>
      <c r="R226" s="142">
        <f t="shared" si="2"/>
        <v>0</v>
      </c>
      <c r="S226" s="142">
        <v>0</v>
      </c>
      <c r="T226" s="143">
        <f t="shared" si="3"/>
        <v>0</v>
      </c>
      <c r="AR226" s="144" t="s">
        <v>137</v>
      </c>
      <c r="AT226" s="144" t="s">
        <v>133</v>
      </c>
      <c r="AU226" s="144" t="s">
        <v>86</v>
      </c>
      <c r="AY226" s="17" t="s">
        <v>130</v>
      </c>
      <c r="BE226" s="145">
        <f t="shared" si="4"/>
        <v>0</v>
      </c>
      <c r="BF226" s="145">
        <f t="shared" si="5"/>
        <v>0</v>
      </c>
      <c r="BG226" s="145">
        <f t="shared" si="6"/>
        <v>0</v>
      </c>
      <c r="BH226" s="145">
        <f t="shared" si="7"/>
        <v>0</v>
      </c>
      <c r="BI226" s="145">
        <f t="shared" si="8"/>
        <v>0</v>
      </c>
      <c r="BJ226" s="17" t="s">
        <v>84</v>
      </c>
      <c r="BK226" s="145">
        <f t="shared" si="9"/>
        <v>0</v>
      </c>
      <c r="BL226" s="17" t="s">
        <v>137</v>
      </c>
      <c r="BM226" s="144" t="s">
        <v>341</v>
      </c>
    </row>
    <row r="227" spans="2:65" s="1" customFormat="1" ht="24.2" customHeight="1">
      <c r="B227" s="132"/>
      <c r="C227" s="133" t="s">
        <v>342</v>
      </c>
      <c r="D227" s="133" t="s">
        <v>133</v>
      </c>
      <c r="E227" s="134" t="s">
        <v>343</v>
      </c>
      <c r="F227" s="135" t="s">
        <v>344</v>
      </c>
      <c r="G227" s="136" t="s">
        <v>163</v>
      </c>
      <c r="H227" s="137">
        <v>3</v>
      </c>
      <c r="I227" s="138"/>
      <c r="J227" s="139">
        <f t="shared" si="0"/>
        <v>0</v>
      </c>
      <c r="K227" s="135" t="s">
        <v>192</v>
      </c>
      <c r="L227" s="32"/>
      <c r="M227" s="140" t="s">
        <v>1</v>
      </c>
      <c r="N227" s="141" t="s">
        <v>41</v>
      </c>
      <c r="P227" s="142">
        <f t="shared" si="1"/>
        <v>0</v>
      </c>
      <c r="Q227" s="142">
        <v>0</v>
      </c>
      <c r="R227" s="142">
        <f t="shared" si="2"/>
        <v>0</v>
      </c>
      <c r="S227" s="142">
        <v>0</v>
      </c>
      <c r="T227" s="143">
        <f t="shared" si="3"/>
        <v>0</v>
      </c>
      <c r="AR227" s="144" t="s">
        <v>137</v>
      </c>
      <c r="AT227" s="144" t="s">
        <v>133</v>
      </c>
      <c r="AU227" s="144" t="s">
        <v>86</v>
      </c>
      <c r="AY227" s="17" t="s">
        <v>130</v>
      </c>
      <c r="BE227" s="145">
        <f t="shared" si="4"/>
        <v>0</v>
      </c>
      <c r="BF227" s="145">
        <f t="shared" si="5"/>
        <v>0</v>
      </c>
      <c r="BG227" s="145">
        <f t="shared" si="6"/>
        <v>0</v>
      </c>
      <c r="BH227" s="145">
        <f t="shared" si="7"/>
        <v>0</v>
      </c>
      <c r="BI227" s="145">
        <f t="shared" si="8"/>
        <v>0</v>
      </c>
      <c r="BJ227" s="17" t="s">
        <v>84</v>
      </c>
      <c r="BK227" s="145">
        <f t="shared" si="9"/>
        <v>0</v>
      </c>
      <c r="BL227" s="17" t="s">
        <v>137</v>
      </c>
      <c r="BM227" s="144" t="s">
        <v>345</v>
      </c>
    </row>
    <row r="228" spans="2:65" s="1" customFormat="1" ht="24.2" customHeight="1">
      <c r="B228" s="132"/>
      <c r="C228" s="133" t="s">
        <v>346</v>
      </c>
      <c r="D228" s="133" t="s">
        <v>133</v>
      </c>
      <c r="E228" s="134" t="s">
        <v>347</v>
      </c>
      <c r="F228" s="135" t="s">
        <v>348</v>
      </c>
      <c r="G228" s="136" t="s">
        <v>163</v>
      </c>
      <c r="H228" s="137">
        <v>7</v>
      </c>
      <c r="I228" s="138"/>
      <c r="J228" s="139">
        <f t="shared" si="0"/>
        <v>0</v>
      </c>
      <c r="K228" s="135" t="s">
        <v>192</v>
      </c>
      <c r="L228" s="32"/>
      <c r="M228" s="140" t="s">
        <v>1</v>
      </c>
      <c r="N228" s="141" t="s">
        <v>41</v>
      </c>
      <c r="P228" s="142">
        <f t="shared" si="1"/>
        <v>0</v>
      </c>
      <c r="Q228" s="142">
        <v>0</v>
      </c>
      <c r="R228" s="142">
        <f t="shared" si="2"/>
        <v>0</v>
      </c>
      <c r="S228" s="142">
        <v>0</v>
      </c>
      <c r="T228" s="143">
        <f t="shared" si="3"/>
        <v>0</v>
      </c>
      <c r="AR228" s="144" t="s">
        <v>137</v>
      </c>
      <c r="AT228" s="144" t="s">
        <v>133</v>
      </c>
      <c r="AU228" s="144" t="s">
        <v>86</v>
      </c>
      <c r="AY228" s="17" t="s">
        <v>130</v>
      </c>
      <c r="BE228" s="145">
        <f t="shared" si="4"/>
        <v>0</v>
      </c>
      <c r="BF228" s="145">
        <f t="shared" si="5"/>
        <v>0</v>
      </c>
      <c r="BG228" s="145">
        <f t="shared" si="6"/>
        <v>0</v>
      </c>
      <c r="BH228" s="145">
        <f t="shared" si="7"/>
        <v>0</v>
      </c>
      <c r="BI228" s="145">
        <f t="shared" si="8"/>
        <v>0</v>
      </c>
      <c r="BJ228" s="17" t="s">
        <v>84</v>
      </c>
      <c r="BK228" s="145">
        <f t="shared" si="9"/>
        <v>0</v>
      </c>
      <c r="BL228" s="17" t="s">
        <v>137</v>
      </c>
      <c r="BM228" s="144" t="s">
        <v>349</v>
      </c>
    </row>
    <row r="229" spans="2:65" s="1" customFormat="1" ht="24.2" customHeight="1">
      <c r="B229" s="132"/>
      <c r="C229" s="133" t="s">
        <v>350</v>
      </c>
      <c r="D229" s="133" t="s">
        <v>133</v>
      </c>
      <c r="E229" s="134" t="s">
        <v>351</v>
      </c>
      <c r="F229" s="135" t="s">
        <v>352</v>
      </c>
      <c r="G229" s="136" t="s">
        <v>163</v>
      </c>
      <c r="H229" s="137">
        <v>1</v>
      </c>
      <c r="I229" s="138"/>
      <c r="J229" s="139">
        <f t="shared" si="0"/>
        <v>0</v>
      </c>
      <c r="K229" s="135" t="s">
        <v>192</v>
      </c>
      <c r="L229" s="32"/>
      <c r="M229" s="140" t="s">
        <v>1</v>
      </c>
      <c r="N229" s="141" t="s">
        <v>41</v>
      </c>
      <c r="P229" s="142">
        <f t="shared" si="1"/>
        <v>0</v>
      </c>
      <c r="Q229" s="142">
        <v>0</v>
      </c>
      <c r="R229" s="142">
        <f t="shared" si="2"/>
        <v>0</v>
      </c>
      <c r="S229" s="142">
        <v>0</v>
      </c>
      <c r="T229" s="143">
        <f t="shared" si="3"/>
        <v>0</v>
      </c>
      <c r="AR229" s="144" t="s">
        <v>137</v>
      </c>
      <c r="AT229" s="144" t="s">
        <v>133</v>
      </c>
      <c r="AU229" s="144" t="s">
        <v>86</v>
      </c>
      <c r="AY229" s="17" t="s">
        <v>130</v>
      </c>
      <c r="BE229" s="145">
        <f t="shared" si="4"/>
        <v>0</v>
      </c>
      <c r="BF229" s="145">
        <f t="shared" si="5"/>
        <v>0</v>
      </c>
      <c r="BG229" s="145">
        <f t="shared" si="6"/>
        <v>0</v>
      </c>
      <c r="BH229" s="145">
        <f t="shared" si="7"/>
        <v>0</v>
      </c>
      <c r="BI229" s="145">
        <f t="shared" si="8"/>
        <v>0</v>
      </c>
      <c r="BJ229" s="17" t="s">
        <v>84</v>
      </c>
      <c r="BK229" s="145">
        <f t="shared" si="9"/>
        <v>0</v>
      </c>
      <c r="BL229" s="17" t="s">
        <v>137</v>
      </c>
      <c r="BM229" s="144" t="s">
        <v>353</v>
      </c>
    </row>
    <row r="230" spans="2:65" s="1" customFormat="1" ht="24.2" customHeight="1">
      <c r="B230" s="132"/>
      <c r="C230" s="133" t="s">
        <v>354</v>
      </c>
      <c r="D230" s="133" t="s">
        <v>133</v>
      </c>
      <c r="E230" s="134" t="s">
        <v>355</v>
      </c>
      <c r="F230" s="135" t="s">
        <v>356</v>
      </c>
      <c r="G230" s="136" t="s">
        <v>163</v>
      </c>
      <c r="H230" s="137">
        <v>3</v>
      </c>
      <c r="I230" s="138"/>
      <c r="J230" s="139">
        <f t="shared" si="0"/>
        <v>0</v>
      </c>
      <c r="K230" s="135" t="s">
        <v>192</v>
      </c>
      <c r="L230" s="32"/>
      <c r="M230" s="140" t="s">
        <v>1</v>
      </c>
      <c r="N230" s="141" t="s">
        <v>41</v>
      </c>
      <c r="P230" s="142">
        <f t="shared" si="1"/>
        <v>0</v>
      </c>
      <c r="Q230" s="142">
        <v>0</v>
      </c>
      <c r="R230" s="142">
        <f t="shared" si="2"/>
        <v>0</v>
      </c>
      <c r="S230" s="142">
        <v>0</v>
      </c>
      <c r="T230" s="143">
        <f t="shared" si="3"/>
        <v>0</v>
      </c>
      <c r="AR230" s="144" t="s">
        <v>137</v>
      </c>
      <c r="AT230" s="144" t="s">
        <v>133</v>
      </c>
      <c r="AU230" s="144" t="s">
        <v>86</v>
      </c>
      <c r="AY230" s="17" t="s">
        <v>130</v>
      </c>
      <c r="BE230" s="145">
        <f t="shared" si="4"/>
        <v>0</v>
      </c>
      <c r="BF230" s="145">
        <f t="shared" si="5"/>
        <v>0</v>
      </c>
      <c r="BG230" s="145">
        <f t="shared" si="6"/>
        <v>0</v>
      </c>
      <c r="BH230" s="145">
        <f t="shared" si="7"/>
        <v>0</v>
      </c>
      <c r="BI230" s="145">
        <f t="shared" si="8"/>
        <v>0</v>
      </c>
      <c r="BJ230" s="17" t="s">
        <v>84</v>
      </c>
      <c r="BK230" s="145">
        <f t="shared" si="9"/>
        <v>0</v>
      </c>
      <c r="BL230" s="17" t="s">
        <v>137</v>
      </c>
      <c r="BM230" s="144" t="s">
        <v>357</v>
      </c>
    </row>
    <row r="231" spans="2:65" s="1" customFormat="1" ht="24.2" customHeight="1">
      <c r="B231" s="132"/>
      <c r="C231" s="133" t="s">
        <v>358</v>
      </c>
      <c r="D231" s="133" t="s">
        <v>133</v>
      </c>
      <c r="E231" s="134" t="s">
        <v>359</v>
      </c>
      <c r="F231" s="135" t="s">
        <v>360</v>
      </c>
      <c r="G231" s="136" t="s">
        <v>163</v>
      </c>
      <c r="H231" s="137">
        <v>8</v>
      </c>
      <c r="I231" s="138"/>
      <c r="J231" s="139">
        <f t="shared" si="0"/>
        <v>0</v>
      </c>
      <c r="K231" s="135" t="s">
        <v>192</v>
      </c>
      <c r="L231" s="32"/>
      <c r="M231" s="140" t="s">
        <v>1</v>
      </c>
      <c r="N231" s="141" t="s">
        <v>41</v>
      </c>
      <c r="P231" s="142">
        <f t="shared" si="1"/>
        <v>0</v>
      </c>
      <c r="Q231" s="142">
        <v>0</v>
      </c>
      <c r="R231" s="142">
        <f t="shared" si="2"/>
        <v>0</v>
      </c>
      <c r="S231" s="142">
        <v>0</v>
      </c>
      <c r="T231" s="143">
        <f t="shared" si="3"/>
        <v>0</v>
      </c>
      <c r="AR231" s="144" t="s">
        <v>137</v>
      </c>
      <c r="AT231" s="144" t="s">
        <v>133</v>
      </c>
      <c r="AU231" s="144" t="s">
        <v>86</v>
      </c>
      <c r="AY231" s="17" t="s">
        <v>130</v>
      </c>
      <c r="BE231" s="145">
        <f t="shared" si="4"/>
        <v>0</v>
      </c>
      <c r="BF231" s="145">
        <f t="shared" si="5"/>
        <v>0</v>
      </c>
      <c r="BG231" s="145">
        <f t="shared" si="6"/>
        <v>0</v>
      </c>
      <c r="BH231" s="145">
        <f t="shared" si="7"/>
        <v>0</v>
      </c>
      <c r="BI231" s="145">
        <f t="shared" si="8"/>
        <v>0</v>
      </c>
      <c r="BJ231" s="17" t="s">
        <v>84</v>
      </c>
      <c r="BK231" s="145">
        <f t="shared" si="9"/>
        <v>0</v>
      </c>
      <c r="BL231" s="17" t="s">
        <v>137</v>
      </c>
      <c r="BM231" s="144" t="s">
        <v>361</v>
      </c>
    </row>
    <row r="232" spans="2:65" s="1" customFormat="1" ht="33" customHeight="1">
      <c r="B232" s="132"/>
      <c r="C232" s="133" t="s">
        <v>362</v>
      </c>
      <c r="D232" s="133" t="s">
        <v>133</v>
      </c>
      <c r="E232" s="134" t="s">
        <v>363</v>
      </c>
      <c r="F232" s="135" t="s">
        <v>364</v>
      </c>
      <c r="G232" s="136" t="s">
        <v>163</v>
      </c>
      <c r="H232" s="137">
        <v>39</v>
      </c>
      <c r="I232" s="138"/>
      <c r="J232" s="139">
        <f t="shared" si="0"/>
        <v>0</v>
      </c>
      <c r="K232" s="135" t="s">
        <v>192</v>
      </c>
      <c r="L232" s="32"/>
      <c r="M232" s="140" t="s">
        <v>1</v>
      </c>
      <c r="N232" s="141" t="s">
        <v>41</v>
      </c>
      <c r="P232" s="142">
        <f t="shared" si="1"/>
        <v>0</v>
      </c>
      <c r="Q232" s="142">
        <v>0</v>
      </c>
      <c r="R232" s="142">
        <f t="shared" si="2"/>
        <v>0</v>
      </c>
      <c r="S232" s="142">
        <v>0</v>
      </c>
      <c r="T232" s="143">
        <f t="shared" si="3"/>
        <v>0</v>
      </c>
      <c r="AR232" s="144" t="s">
        <v>137</v>
      </c>
      <c r="AT232" s="144" t="s">
        <v>133</v>
      </c>
      <c r="AU232" s="144" t="s">
        <v>86</v>
      </c>
      <c r="AY232" s="17" t="s">
        <v>130</v>
      </c>
      <c r="BE232" s="145">
        <f t="shared" si="4"/>
        <v>0</v>
      </c>
      <c r="BF232" s="145">
        <f t="shared" si="5"/>
        <v>0</v>
      </c>
      <c r="BG232" s="145">
        <f t="shared" si="6"/>
        <v>0</v>
      </c>
      <c r="BH232" s="145">
        <f t="shared" si="7"/>
        <v>0</v>
      </c>
      <c r="BI232" s="145">
        <f t="shared" si="8"/>
        <v>0</v>
      </c>
      <c r="BJ232" s="17" t="s">
        <v>84</v>
      </c>
      <c r="BK232" s="145">
        <f t="shared" si="9"/>
        <v>0</v>
      </c>
      <c r="BL232" s="17" t="s">
        <v>137</v>
      </c>
      <c r="BM232" s="144" t="s">
        <v>365</v>
      </c>
    </row>
    <row r="233" spans="2:65" s="13" customFormat="1" ht="11.25">
      <c r="B233" s="158"/>
      <c r="D233" s="152" t="s">
        <v>194</v>
      </c>
      <c r="E233" s="159" t="s">
        <v>1</v>
      </c>
      <c r="F233" s="160" t="s">
        <v>366</v>
      </c>
      <c r="H233" s="161">
        <v>39</v>
      </c>
      <c r="I233" s="162"/>
      <c r="L233" s="158"/>
      <c r="M233" s="163"/>
      <c r="T233" s="164"/>
      <c r="AT233" s="159" t="s">
        <v>194</v>
      </c>
      <c r="AU233" s="159" t="s">
        <v>86</v>
      </c>
      <c r="AV233" s="13" t="s">
        <v>86</v>
      </c>
      <c r="AW233" s="13" t="s">
        <v>32</v>
      </c>
      <c r="AX233" s="13" t="s">
        <v>84</v>
      </c>
      <c r="AY233" s="159" t="s">
        <v>130</v>
      </c>
    </row>
    <row r="234" spans="2:65" s="1" customFormat="1" ht="33" customHeight="1">
      <c r="B234" s="132"/>
      <c r="C234" s="133" t="s">
        <v>367</v>
      </c>
      <c r="D234" s="133" t="s">
        <v>133</v>
      </c>
      <c r="E234" s="134" t="s">
        <v>368</v>
      </c>
      <c r="F234" s="135" t="s">
        <v>369</v>
      </c>
      <c r="G234" s="136" t="s">
        <v>163</v>
      </c>
      <c r="H234" s="137">
        <v>91</v>
      </c>
      <c r="I234" s="138"/>
      <c r="J234" s="139">
        <f>ROUND(I234*H234,2)</f>
        <v>0</v>
      </c>
      <c r="K234" s="135" t="s">
        <v>192</v>
      </c>
      <c r="L234" s="32"/>
      <c r="M234" s="140" t="s">
        <v>1</v>
      </c>
      <c r="N234" s="141" t="s">
        <v>41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137</v>
      </c>
      <c r="AT234" s="144" t="s">
        <v>133</v>
      </c>
      <c r="AU234" s="144" t="s">
        <v>86</v>
      </c>
      <c r="AY234" s="17" t="s">
        <v>130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84</v>
      </c>
      <c r="BK234" s="145">
        <f>ROUND(I234*H234,2)</f>
        <v>0</v>
      </c>
      <c r="BL234" s="17" t="s">
        <v>137</v>
      </c>
      <c r="BM234" s="144" t="s">
        <v>370</v>
      </c>
    </row>
    <row r="235" spans="2:65" s="12" customFormat="1" ht="11.25">
      <c r="B235" s="151"/>
      <c r="D235" s="152" t="s">
        <v>194</v>
      </c>
      <c r="E235" s="153" t="s">
        <v>1</v>
      </c>
      <c r="F235" s="154" t="s">
        <v>371</v>
      </c>
      <c r="H235" s="153" t="s">
        <v>1</v>
      </c>
      <c r="I235" s="155"/>
      <c r="L235" s="151"/>
      <c r="M235" s="156"/>
      <c r="T235" s="157"/>
      <c r="AT235" s="153" t="s">
        <v>194</v>
      </c>
      <c r="AU235" s="153" t="s">
        <v>86</v>
      </c>
      <c r="AV235" s="12" t="s">
        <v>84</v>
      </c>
      <c r="AW235" s="12" t="s">
        <v>32</v>
      </c>
      <c r="AX235" s="12" t="s">
        <v>76</v>
      </c>
      <c r="AY235" s="153" t="s">
        <v>130</v>
      </c>
    </row>
    <row r="236" spans="2:65" s="13" customFormat="1" ht="11.25">
      <c r="B236" s="158"/>
      <c r="D236" s="152" t="s">
        <v>194</v>
      </c>
      <c r="E236" s="159" t="s">
        <v>1</v>
      </c>
      <c r="F236" s="160" t="s">
        <v>372</v>
      </c>
      <c r="H236" s="161">
        <v>91</v>
      </c>
      <c r="I236" s="162"/>
      <c r="L236" s="158"/>
      <c r="M236" s="163"/>
      <c r="T236" s="164"/>
      <c r="AT236" s="159" t="s">
        <v>194</v>
      </c>
      <c r="AU236" s="159" t="s">
        <v>86</v>
      </c>
      <c r="AV236" s="13" t="s">
        <v>86</v>
      </c>
      <c r="AW236" s="13" t="s">
        <v>32</v>
      </c>
      <c r="AX236" s="13" t="s">
        <v>84</v>
      </c>
      <c r="AY236" s="159" t="s">
        <v>130</v>
      </c>
    </row>
    <row r="237" spans="2:65" s="1" customFormat="1" ht="33" customHeight="1">
      <c r="B237" s="132"/>
      <c r="C237" s="133" t="s">
        <v>373</v>
      </c>
      <c r="D237" s="133" t="s">
        <v>133</v>
      </c>
      <c r="E237" s="134" t="s">
        <v>374</v>
      </c>
      <c r="F237" s="135" t="s">
        <v>375</v>
      </c>
      <c r="G237" s="136" t="s">
        <v>163</v>
      </c>
      <c r="H237" s="137">
        <v>13</v>
      </c>
      <c r="I237" s="138"/>
      <c r="J237" s="139">
        <f>ROUND(I237*H237,2)</f>
        <v>0</v>
      </c>
      <c r="K237" s="135" t="s">
        <v>192</v>
      </c>
      <c r="L237" s="32"/>
      <c r="M237" s="140" t="s">
        <v>1</v>
      </c>
      <c r="N237" s="141" t="s">
        <v>41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137</v>
      </c>
      <c r="AT237" s="144" t="s">
        <v>133</v>
      </c>
      <c r="AU237" s="144" t="s">
        <v>86</v>
      </c>
      <c r="AY237" s="17" t="s">
        <v>130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84</v>
      </c>
      <c r="BK237" s="145">
        <f>ROUND(I237*H237,2)</f>
        <v>0</v>
      </c>
      <c r="BL237" s="17" t="s">
        <v>137</v>
      </c>
      <c r="BM237" s="144" t="s">
        <v>376</v>
      </c>
    </row>
    <row r="238" spans="2:65" s="13" customFormat="1" ht="11.25">
      <c r="B238" s="158"/>
      <c r="D238" s="152" t="s">
        <v>194</v>
      </c>
      <c r="E238" s="159" t="s">
        <v>1</v>
      </c>
      <c r="F238" s="160" t="s">
        <v>377</v>
      </c>
      <c r="H238" s="161">
        <v>13</v>
      </c>
      <c r="I238" s="162"/>
      <c r="L238" s="158"/>
      <c r="M238" s="163"/>
      <c r="T238" s="164"/>
      <c r="AT238" s="159" t="s">
        <v>194</v>
      </c>
      <c r="AU238" s="159" t="s">
        <v>86</v>
      </c>
      <c r="AV238" s="13" t="s">
        <v>86</v>
      </c>
      <c r="AW238" s="13" t="s">
        <v>32</v>
      </c>
      <c r="AX238" s="13" t="s">
        <v>84</v>
      </c>
      <c r="AY238" s="159" t="s">
        <v>130</v>
      </c>
    </row>
    <row r="239" spans="2:65" s="1" customFormat="1" ht="33" customHeight="1">
      <c r="B239" s="132"/>
      <c r="C239" s="133" t="s">
        <v>378</v>
      </c>
      <c r="D239" s="133" t="s">
        <v>133</v>
      </c>
      <c r="E239" s="134" t="s">
        <v>379</v>
      </c>
      <c r="F239" s="135" t="s">
        <v>380</v>
      </c>
      <c r="G239" s="136" t="s">
        <v>163</v>
      </c>
      <c r="H239" s="137">
        <v>39</v>
      </c>
      <c r="I239" s="138"/>
      <c r="J239" s="139">
        <f>ROUND(I239*H239,2)</f>
        <v>0</v>
      </c>
      <c r="K239" s="135" t="s">
        <v>192</v>
      </c>
      <c r="L239" s="32"/>
      <c r="M239" s="140" t="s">
        <v>1</v>
      </c>
      <c r="N239" s="141" t="s">
        <v>41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137</v>
      </c>
      <c r="AT239" s="144" t="s">
        <v>133</v>
      </c>
      <c r="AU239" s="144" t="s">
        <v>86</v>
      </c>
      <c r="AY239" s="17" t="s">
        <v>130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84</v>
      </c>
      <c r="BK239" s="145">
        <f>ROUND(I239*H239,2)</f>
        <v>0</v>
      </c>
      <c r="BL239" s="17" t="s">
        <v>137</v>
      </c>
      <c r="BM239" s="144" t="s">
        <v>381</v>
      </c>
    </row>
    <row r="240" spans="2:65" s="13" customFormat="1" ht="11.25">
      <c r="B240" s="158"/>
      <c r="D240" s="152" t="s">
        <v>194</v>
      </c>
      <c r="E240" s="159" t="s">
        <v>1</v>
      </c>
      <c r="F240" s="160" t="s">
        <v>366</v>
      </c>
      <c r="H240" s="161">
        <v>39</v>
      </c>
      <c r="I240" s="162"/>
      <c r="L240" s="158"/>
      <c r="M240" s="163"/>
      <c r="T240" s="164"/>
      <c r="AT240" s="159" t="s">
        <v>194</v>
      </c>
      <c r="AU240" s="159" t="s">
        <v>86</v>
      </c>
      <c r="AV240" s="13" t="s">
        <v>86</v>
      </c>
      <c r="AW240" s="13" t="s">
        <v>32</v>
      </c>
      <c r="AX240" s="13" t="s">
        <v>84</v>
      </c>
      <c r="AY240" s="159" t="s">
        <v>130</v>
      </c>
    </row>
    <row r="241" spans="2:65" s="1" customFormat="1" ht="33" customHeight="1">
      <c r="B241" s="132"/>
      <c r="C241" s="133" t="s">
        <v>382</v>
      </c>
      <c r="D241" s="133" t="s">
        <v>133</v>
      </c>
      <c r="E241" s="134" t="s">
        <v>383</v>
      </c>
      <c r="F241" s="135" t="s">
        <v>384</v>
      </c>
      <c r="G241" s="136" t="s">
        <v>163</v>
      </c>
      <c r="H241" s="137">
        <v>91</v>
      </c>
      <c r="I241" s="138"/>
      <c r="J241" s="139">
        <f>ROUND(I241*H241,2)</f>
        <v>0</v>
      </c>
      <c r="K241" s="135" t="s">
        <v>192</v>
      </c>
      <c r="L241" s="32"/>
      <c r="M241" s="140" t="s">
        <v>1</v>
      </c>
      <c r="N241" s="141" t="s">
        <v>41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137</v>
      </c>
      <c r="AT241" s="144" t="s">
        <v>133</v>
      </c>
      <c r="AU241" s="144" t="s">
        <v>86</v>
      </c>
      <c r="AY241" s="17" t="s">
        <v>130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84</v>
      </c>
      <c r="BK241" s="145">
        <f>ROUND(I241*H241,2)</f>
        <v>0</v>
      </c>
      <c r="BL241" s="17" t="s">
        <v>137</v>
      </c>
      <c r="BM241" s="144" t="s">
        <v>385</v>
      </c>
    </row>
    <row r="242" spans="2:65" s="13" customFormat="1" ht="11.25">
      <c r="B242" s="158"/>
      <c r="D242" s="152" t="s">
        <v>194</v>
      </c>
      <c r="E242" s="159" t="s">
        <v>1</v>
      </c>
      <c r="F242" s="160" t="s">
        <v>386</v>
      </c>
      <c r="H242" s="161">
        <v>91</v>
      </c>
      <c r="I242" s="162"/>
      <c r="L242" s="158"/>
      <c r="M242" s="163"/>
      <c r="T242" s="164"/>
      <c r="AT242" s="159" t="s">
        <v>194</v>
      </c>
      <c r="AU242" s="159" t="s">
        <v>86</v>
      </c>
      <c r="AV242" s="13" t="s">
        <v>86</v>
      </c>
      <c r="AW242" s="13" t="s">
        <v>32</v>
      </c>
      <c r="AX242" s="13" t="s">
        <v>84</v>
      </c>
      <c r="AY242" s="159" t="s">
        <v>130</v>
      </c>
    </row>
    <row r="243" spans="2:65" s="1" customFormat="1" ht="33" customHeight="1">
      <c r="B243" s="132"/>
      <c r="C243" s="133" t="s">
        <v>387</v>
      </c>
      <c r="D243" s="133" t="s">
        <v>133</v>
      </c>
      <c r="E243" s="134" t="s">
        <v>388</v>
      </c>
      <c r="F243" s="135" t="s">
        <v>389</v>
      </c>
      <c r="G243" s="136" t="s">
        <v>163</v>
      </c>
      <c r="H243" s="137">
        <v>13</v>
      </c>
      <c r="I243" s="138"/>
      <c r="J243" s="139">
        <f>ROUND(I243*H243,2)</f>
        <v>0</v>
      </c>
      <c r="K243" s="135" t="s">
        <v>192</v>
      </c>
      <c r="L243" s="32"/>
      <c r="M243" s="140" t="s">
        <v>1</v>
      </c>
      <c r="N243" s="141" t="s">
        <v>41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137</v>
      </c>
      <c r="AT243" s="144" t="s">
        <v>133</v>
      </c>
      <c r="AU243" s="144" t="s">
        <v>86</v>
      </c>
      <c r="AY243" s="17" t="s">
        <v>130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84</v>
      </c>
      <c r="BK243" s="145">
        <f>ROUND(I243*H243,2)</f>
        <v>0</v>
      </c>
      <c r="BL243" s="17" t="s">
        <v>137</v>
      </c>
      <c r="BM243" s="144" t="s">
        <v>390</v>
      </c>
    </row>
    <row r="244" spans="2:65" s="13" customFormat="1" ht="11.25">
      <c r="B244" s="158"/>
      <c r="D244" s="152" t="s">
        <v>194</v>
      </c>
      <c r="E244" s="159" t="s">
        <v>1</v>
      </c>
      <c r="F244" s="160" t="s">
        <v>391</v>
      </c>
      <c r="H244" s="161">
        <v>13</v>
      </c>
      <c r="I244" s="162"/>
      <c r="L244" s="158"/>
      <c r="M244" s="163"/>
      <c r="T244" s="164"/>
      <c r="AT244" s="159" t="s">
        <v>194</v>
      </c>
      <c r="AU244" s="159" t="s">
        <v>86</v>
      </c>
      <c r="AV244" s="13" t="s">
        <v>86</v>
      </c>
      <c r="AW244" s="13" t="s">
        <v>32</v>
      </c>
      <c r="AX244" s="13" t="s">
        <v>84</v>
      </c>
      <c r="AY244" s="159" t="s">
        <v>130</v>
      </c>
    </row>
    <row r="245" spans="2:65" s="1" customFormat="1" ht="24.2" customHeight="1">
      <c r="B245" s="132"/>
      <c r="C245" s="133" t="s">
        <v>392</v>
      </c>
      <c r="D245" s="133" t="s">
        <v>133</v>
      </c>
      <c r="E245" s="134" t="s">
        <v>393</v>
      </c>
      <c r="F245" s="135" t="s">
        <v>394</v>
      </c>
      <c r="G245" s="136" t="s">
        <v>163</v>
      </c>
      <c r="H245" s="137">
        <v>39</v>
      </c>
      <c r="I245" s="138"/>
      <c r="J245" s="139">
        <f>ROUND(I245*H245,2)</f>
        <v>0</v>
      </c>
      <c r="K245" s="135" t="s">
        <v>192</v>
      </c>
      <c r="L245" s="32"/>
      <c r="M245" s="140" t="s">
        <v>1</v>
      </c>
      <c r="N245" s="141" t="s">
        <v>41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137</v>
      </c>
      <c r="AT245" s="144" t="s">
        <v>133</v>
      </c>
      <c r="AU245" s="144" t="s">
        <v>86</v>
      </c>
      <c r="AY245" s="17" t="s">
        <v>130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84</v>
      </c>
      <c r="BK245" s="145">
        <f>ROUND(I245*H245,2)</f>
        <v>0</v>
      </c>
      <c r="BL245" s="17" t="s">
        <v>137</v>
      </c>
      <c r="BM245" s="144" t="s">
        <v>395</v>
      </c>
    </row>
    <row r="246" spans="2:65" s="13" customFormat="1" ht="11.25">
      <c r="B246" s="158"/>
      <c r="D246" s="152" t="s">
        <v>194</v>
      </c>
      <c r="E246" s="159" t="s">
        <v>1</v>
      </c>
      <c r="F246" s="160" t="s">
        <v>366</v>
      </c>
      <c r="H246" s="161">
        <v>39</v>
      </c>
      <c r="I246" s="162"/>
      <c r="L246" s="158"/>
      <c r="M246" s="163"/>
      <c r="T246" s="164"/>
      <c r="AT246" s="159" t="s">
        <v>194</v>
      </c>
      <c r="AU246" s="159" t="s">
        <v>86</v>
      </c>
      <c r="AV246" s="13" t="s">
        <v>86</v>
      </c>
      <c r="AW246" s="13" t="s">
        <v>32</v>
      </c>
      <c r="AX246" s="13" t="s">
        <v>84</v>
      </c>
      <c r="AY246" s="159" t="s">
        <v>130</v>
      </c>
    </row>
    <row r="247" spans="2:65" s="1" customFormat="1" ht="24.2" customHeight="1">
      <c r="B247" s="132"/>
      <c r="C247" s="133" t="s">
        <v>396</v>
      </c>
      <c r="D247" s="133" t="s">
        <v>133</v>
      </c>
      <c r="E247" s="134" t="s">
        <v>397</v>
      </c>
      <c r="F247" s="135" t="s">
        <v>398</v>
      </c>
      <c r="G247" s="136" t="s">
        <v>163</v>
      </c>
      <c r="H247" s="137">
        <v>104</v>
      </c>
      <c r="I247" s="138"/>
      <c r="J247" s="139">
        <f>ROUND(I247*H247,2)</f>
        <v>0</v>
      </c>
      <c r="K247" s="135" t="s">
        <v>192</v>
      </c>
      <c r="L247" s="32"/>
      <c r="M247" s="140" t="s">
        <v>1</v>
      </c>
      <c r="N247" s="141" t="s">
        <v>41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137</v>
      </c>
      <c r="AT247" s="144" t="s">
        <v>133</v>
      </c>
      <c r="AU247" s="144" t="s">
        <v>86</v>
      </c>
      <c r="AY247" s="17" t="s">
        <v>130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84</v>
      </c>
      <c r="BK247" s="145">
        <f>ROUND(I247*H247,2)</f>
        <v>0</v>
      </c>
      <c r="BL247" s="17" t="s">
        <v>137</v>
      </c>
      <c r="BM247" s="144" t="s">
        <v>399</v>
      </c>
    </row>
    <row r="248" spans="2:65" s="13" customFormat="1" ht="11.25">
      <c r="B248" s="158"/>
      <c r="D248" s="152" t="s">
        <v>194</v>
      </c>
      <c r="E248" s="159" t="s">
        <v>1</v>
      </c>
      <c r="F248" s="160" t="s">
        <v>400</v>
      </c>
      <c r="H248" s="161">
        <v>104</v>
      </c>
      <c r="I248" s="162"/>
      <c r="L248" s="158"/>
      <c r="M248" s="163"/>
      <c r="T248" s="164"/>
      <c r="AT248" s="159" t="s">
        <v>194</v>
      </c>
      <c r="AU248" s="159" t="s">
        <v>86</v>
      </c>
      <c r="AV248" s="13" t="s">
        <v>86</v>
      </c>
      <c r="AW248" s="13" t="s">
        <v>32</v>
      </c>
      <c r="AX248" s="13" t="s">
        <v>84</v>
      </c>
      <c r="AY248" s="159" t="s">
        <v>130</v>
      </c>
    </row>
    <row r="249" spans="2:65" s="1" customFormat="1" ht="24.2" customHeight="1">
      <c r="B249" s="132"/>
      <c r="C249" s="133" t="s">
        <v>401</v>
      </c>
      <c r="D249" s="133" t="s">
        <v>133</v>
      </c>
      <c r="E249" s="134" t="s">
        <v>402</v>
      </c>
      <c r="F249" s="135" t="s">
        <v>403</v>
      </c>
      <c r="G249" s="136" t="s">
        <v>191</v>
      </c>
      <c r="H249" s="137">
        <v>1609</v>
      </c>
      <c r="I249" s="138"/>
      <c r="J249" s="139">
        <f>ROUND(I249*H249,2)</f>
        <v>0</v>
      </c>
      <c r="K249" s="135" t="s">
        <v>192</v>
      </c>
      <c r="L249" s="32"/>
      <c r="M249" s="140" t="s">
        <v>1</v>
      </c>
      <c r="N249" s="141" t="s">
        <v>41</v>
      </c>
      <c r="P249" s="142">
        <f>O249*H249</f>
        <v>0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AR249" s="144" t="s">
        <v>137</v>
      </c>
      <c r="AT249" s="144" t="s">
        <v>133</v>
      </c>
      <c r="AU249" s="144" t="s">
        <v>86</v>
      </c>
      <c r="AY249" s="17" t="s">
        <v>130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84</v>
      </c>
      <c r="BK249" s="145">
        <f>ROUND(I249*H249,2)</f>
        <v>0</v>
      </c>
      <c r="BL249" s="17" t="s">
        <v>137</v>
      </c>
      <c r="BM249" s="144" t="s">
        <v>404</v>
      </c>
    </row>
    <row r="250" spans="2:65" s="1" customFormat="1" ht="24.2" customHeight="1">
      <c r="B250" s="132"/>
      <c r="C250" s="133" t="s">
        <v>405</v>
      </c>
      <c r="D250" s="133" t="s">
        <v>133</v>
      </c>
      <c r="E250" s="134" t="s">
        <v>406</v>
      </c>
      <c r="F250" s="135" t="s">
        <v>407</v>
      </c>
      <c r="G250" s="136" t="s">
        <v>191</v>
      </c>
      <c r="H250" s="137">
        <v>12878.4</v>
      </c>
      <c r="I250" s="138"/>
      <c r="J250" s="139">
        <f>ROUND(I250*H250,2)</f>
        <v>0</v>
      </c>
      <c r="K250" s="135" t="s">
        <v>192</v>
      </c>
      <c r="L250" s="32"/>
      <c r="M250" s="140" t="s">
        <v>1</v>
      </c>
      <c r="N250" s="141" t="s">
        <v>41</v>
      </c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AR250" s="144" t="s">
        <v>137</v>
      </c>
      <c r="AT250" s="144" t="s">
        <v>133</v>
      </c>
      <c r="AU250" s="144" t="s">
        <v>86</v>
      </c>
      <c r="AY250" s="17" t="s">
        <v>130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84</v>
      </c>
      <c r="BK250" s="145">
        <f>ROUND(I250*H250,2)</f>
        <v>0</v>
      </c>
      <c r="BL250" s="17" t="s">
        <v>137</v>
      </c>
      <c r="BM250" s="144" t="s">
        <v>408</v>
      </c>
    </row>
    <row r="251" spans="2:65" s="13" customFormat="1" ht="11.25">
      <c r="B251" s="158"/>
      <c r="D251" s="152" t="s">
        <v>194</v>
      </c>
      <c r="E251" s="159" t="s">
        <v>1</v>
      </c>
      <c r="F251" s="160" t="s">
        <v>409</v>
      </c>
      <c r="H251" s="161">
        <v>12878.4</v>
      </c>
      <c r="I251" s="162"/>
      <c r="L251" s="158"/>
      <c r="M251" s="163"/>
      <c r="T251" s="164"/>
      <c r="AT251" s="159" t="s">
        <v>194</v>
      </c>
      <c r="AU251" s="159" t="s">
        <v>86</v>
      </c>
      <c r="AV251" s="13" t="s">
        <v>86</v>
      </c>
      <c r="AW251" s="13" t="s">
        <v>32</v>
      </c>
      <c r="AX251" s="13" t="s">
        <v>84</v>
      </c>
      <c r="AY251" s="159" t="s">
        <v>130</v>
      </c>
    </row>
    <row r="252" spans="2:65" s="1" customFormat="1" ht="37.9" customHeight="1">
      <c r="B252" s="132"/>
      <c r="C252" s="133" t="s">
        <v>410</v>
      </c>
      <c r="D252" s="133" t="s">
        <v>133</v>
      </c>
      <c r="E252" s="134" t="s">
        <v>411</v>
      </c>
      <c r="F252" s="135" t="s">
        <v>412</v>
      </c>
      <c r="G252" s="136" t="s">
        <v>271</v>
      </c>
      <c r="H252" s="137">
        <v>1679.37</v>
      </c>
      <c r="I252" s="138"/>
      <c r="J252" s="139">
        <f>ROUND(I252*H252,2)</f>
        <v>0</v>
      </c>
      <c r="K252" s="135" t="s">
        <v>192</v>
      </c>
      <c r="L252" s="32"/>
      <c r="M252" s="140" t="s">
        <v>1</v>
      </c>
      <c r="N252" s="141" t="s">
        <v>41</v>
      </c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AR252" s="144" t="s">
        <v>137</v>
      </c>
      <c r="AT252" s="144" t="s">
        <v>133</v>
      </c>
      <c r="AU252" s="144" t="s">
        <v>86</v>
      </c>
      <c r="AY252" s="17" t="s">
        <v>130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84</v>
      </c>
      <c r="BK252" s="145">
        <f>ROUND(I252*H252,2)</f>
        <v>0</v>
      </c>
      <c r="BL252" s="17" t="s">
        <v>137</v>
      </c>
      <c r="BM252" s="144" t="s">
        <v>413</v>
      </c>
    </row>
    <row r="253" spans="2:65" s="13" customFormat="1" ht="11.25">
      <c r="B253" s="158"/>
      <c r="D253" s="152" t="s">
        <v>194</v>
      </c>
      <c r="E253" s="159" t="s">
        <v>1</v>
      </c>
      <c r="F253" s="160" t="s">
        <v>414</v>
      </c>
      <c r="H253" s="161">
        <v>1822.45</v>
      </c>
      <c r="I253" s="162"/>
      <c r="L253" s="158"/>
      <c r="M253" s="163"/>
      <c r="T253" s="164"/>
      <c r="AT253" s="159" t="s">
        <v>194</v>
      </c>
      <c r="AU253" s="159" t="s">
        <v>86</v>
      </c>
      <c r="AV253" s="13" t="s">
        <v>86</v>
      </c>
      <c r="AW253" s="13" t="s">
        <v>32</v>
      </c>
      <c r="AX253" s="13" t="s">
        <v>76</v>
      </c>
      <c r="AY253" s="159" t="s">
        <v>130</v>
      </c>
    </row>
    <row r="254" spans="2:65" s="13" customFormat="1" ht="11.25">
      <c r="B254" s="158"/>
      <c r="D254" s="152" t="s">
        <v>194</v>
      </c>
      <c r="E254" s="159" t="s">
        <v>1</v>
      </c>
      <c r="F254" s="160" t="s">
        <v>415</v>
      </c>
      <c r="H254" s="161">
        <v>264.25</v>
      </c>
      <c r="I254" s="162"/>
      <c r="L254" s="158"/>
      <c r="M254" s="163"/>
      <c r="T254" s="164"/>
      <c r="AT254" s="159" t="s">
        <v>194</v>
      </c>
      <c r="AU254" s="159" t="s">
        <v>86</v>
      </c>
      <c r="AV254" s="13" t="s">
        <v>86</v>
      </c>
      <c r="AW254" s="13" t="s">
        <v>32</v>
      </c>
      <c r="AX254" s="13" t="s">
        <v>76</v>
      </c>
      <c r="AY254" s="159" t="s">
        <v>130</v>
      </c>
    </row>
    <row r="255" spans="2:65" s="13" customFormat="1" ht="11.25">
      <c r="B255" s="158"/>
      <c r="D255" s="152" t="s">
        <v>194</v>
      </c>
      <c r="E255" s="159" t="s">
        <v>1</v>
      </c>
      <c r="F255" s="160" t="s">
        <v>416</v>
      </c>
      <c r="H255" s="161">
        <v>5.4</v>
      </c>
      <c r="I255" s="162"/>
      <c r="L255" s="158"/>
      <c r="M255" s="163"/>
      <c r="T255" s="164"/>
      <c r="AT255" s="159" t="s">
        <v>194</v>
      </c>
      <c r="AU255" s="159" t="s">
        <v>86</v>
      </c>
      <c r="AV255" s="13" t="s">
        <v>86</v>
      </c>
      <c r="AW255" s="13" t="s">
        <v>32</v>
      </c>
      <c r="AX255" s="13" t="s">
        <v>76</v>
      </c>
      <c r="AY255" s="159" t="s">
        <v>130</v>
      </c>
    </row>
    <row r="256" spans="2:65" s="15" customFormat="1" ht="11.25">
      <c r="B256" s="172"/>
      <c r="D256" s="152" t="s">
        <v>194</v>
      </c>
      <c r="E256" s="173" t="s">
        <v>1</v>
      </c>
      <c r="F256" s="174" t="s">
        <v>277</v>
      </c>
      <c r="H256" s="175">
        <v>2092.1</v>
      </c>
      <c r="I256" s="176"/>
      <c r="L256" s="172"/>
      <c r="M256" s="177"/>
      <c r="T256" s="178"/>
      <c r="AT256" s="173" t="s">
        <v>194</v>
      </c>
      <c r="AU256" s="173" t="s">
        <v>86</v>
      </c>
      <c r="AV256" s="15" t="s">
        <v>140</v>
      </c>
      <c r="AW256" s="15" t="s">
        <v>32</v>
      </c>
      <c r="AX256" s="15" t="s">
        <v>76</v>
      </c>
      <c r="AY256" s="173" t="s">
        <v>130</v>
      </c>
    </row>
    <row r="257" spans="2:65" s="12" customFormat="1" ht="11.25">
      <c r="B257" s="151"/>
      <c r="D257" s="152" t="s">
        <v>194</v>
      </c>
      <c r="E257" s="153" t="s">
        <v>1</v>
      </c>
      <c r="F257" s="154" t="s">
        <v>417</v>
      </c>
      <c r="H257" s="153" t="s">
        <v>1</v>
      </c>
      <c r="I257" s="155"/>
      <c r="L257" s="151"/>
      <c r="M257" s="156"/>
      <c r="T257" s="157"/>
      <c r="AT257" s="153" t="s">
        <v>194</v>
      </c>
      <c r="AU257" s="153" t="s">
        <v>86</v>
      </c>
      <c r="AV257" s="12" t="s">
        <v>84</v>
      </c>
      <c r="AW257" s="12" t="s">
        <v>32</v>
      </c>
      <c r="AX257" s="12" t="s">
        <v>76</v>
      </c>
      <c r="AY257" s="153" t="s">
        <v>130</v>
      </c>
    </row>
    <row r="258" spans="2:65" s="13" customFormat="1" ht="11.25">
      <c r="B258" s="158"/>
      <c r="D258" s="152" t="s">
        <v>194</v>
      </c>
      <c r="E258" s="159" t="s">
        <v>1</v>
      </c>
      <c r="F258" s="160" t="s">
        <v>418</v>
      </c>
      <c r="H258" s="161">
        <v>-303.45</v>
      </c>
      <c r="I258" s="162"/>
      <c r="L258" s="158"/>
      <c r="M258" s="163"/>
      <c r="T258" s="164"/>
      <c r="AT258" s="159" t="s">
        <v>194</v>
      </c>
      <c r="AU258" s="159" t="s">
        <v>86</v>
      </c>
      <c r="AV258" s="13" t="s">
        <v>86</v>
      </c>
      <c r="AW258" s="13" t="s">
        <v>32</v>
      </c>
      <c r="AX258" s="13" t="s">
        <v>76</v>
      </c>
      <c r="AY258" s="159" t="s">
        <v>130</v>
      </c>
    </row>
    <row r="259" spans="2:65" s="13" customFormat="1" ht="11.25">
      <c r="B259" s="158"/>
      <c r="D259" s="152" t="s">
        <v>194</v>
      </c>
      <c r="E259" s="159" t="s">
        <v>1</v>
      </c>
      <c r="F259" s="160" t="s">
        <v>419</v>
      </c>
      <c r="H259" s="161">
        <v>-103.61</v>
      </c>
      <c r="I259" s="162"/>
      <c r="L259" s="158"/>
      <c r="M259" s="163"/>
      <c r="T259" s="164"/>
      <c r="AT259" s="159" t="s">
        <v>194</v>
      </c>
      <c r="AU259" s="159" t="s">
        <v>86</v>
      </c>
      <c r="AV259" s="13" t="s">
        <v>86</v>
      </c>
      <c r="AW259" s="13" t="s">
        <v>32</v>
      </c>
      <c r="AX259" s="13" t="s">
        <v>76</v>
      </c>
      <c r="AY259" s="159" t="s">
        <v>130</v>
      </c>
    </row>
    <row r="260" spans="2:65" s="13" customFormat="1" ht="11.25">
      <c r="B260" s="158"/>
      <c r="D260" s="152" t="s">
        <v>194</v>
      </c>
      <c r="E260" s="159" t="s">
        <v>1</v>
      </c>
      <c r="F260" s="160" t="s">
        <v>420</v>
      </c>
      <c r="H260" s="161">
        <v>-4.8</v>
      </c>
      <c r="I260" s="162"/>
      <c r="L260" s="158"/>
      <c r="M260" s="163"/>
      <c r="T260" s="164"/>
      <c r="AT260" s="159" t="s">
        <v>194</v>
      </c>
      <c r="AU260" s="159" t="s">
        <v>86</v>
      </c>
      <c r="AV260" s="13" t="s">
        <v>86</v>
      </c>
      <c r="AW260" s="13" t="s">
        <v>32</v>
      </c>
      <c r="AX260" s="13" t="s">
        <v>76</v>
      </c>
      <c r="AY260" s="159" t="s">
        <v>130</v>
      </c>
    </row>
    <row r="261" spans="2:65" s="13" customFormat="1" ht="11.25">
      <c r="B261" s="158"/>
      <c r="D261" s="152" t="s">
        <v>194</v>
      </c>
      <c r="E261" s="159" t="s">
        <v>1</v>
      </c>
      <c r="F261" s="160" t="s">
        <v>421</v>
      </c>
      <c r="H261" s="161">
        <v>-0.87</v>
      </c>
      <c r="I261" s="162"/>
      <c r="L261" s="158"/>
      <c r="M261" s="163"/>
      <c r="T261" s="164"/>
      <c r="AT261" s="159" t="s">
        <v>194</v>
      </c>
      <c r="AU261" s="159" t="s">
        <v>86</v>
      </c>
      <c r="AV261" s="13" t="s">
        <v>86</v>
      </c>
      <c r="AW261" s="13" t="s">
        <v>32</v>
      </c>
      <c r="AX261" s="13" t="s">
        <v>76</v>
      </c>
      <c r="AY261" s="159" t="s">
        <v>130</v>
      </c>
    </row>
    <row r="262" spans="2:65" s="15" customFormat="1" ht="11.25">
      <c r="B262" s="172"/>
      <c r="D262" s="152" t="s">
        <v>194</v>
      </c>
      <c r="E262" s="173" t="s">
        <v>1</v>
      </c>
      <c r="F262" s="174" t="s">
        <v>277</v>
      </c>
      <c r="H262" s="175">
        <v>-412.73</v>
      </c>
      <c r="I262" s="176"/>
      <c r="L262" s="172"/>
      <c r="M262" s="177"/>
      <c r="T262" s="178"/>
      <c r="AT262" s="173" t="s">
        <v>194</v>
      </c>
      <c r="AU262" s="173" t="s">
        <v>86</v>
      </c>
      <c r="AV262" s="15" t="s">
        <v>140</v>
      </c>
      <c r="AW262" s="15" t="s">
        <v>32</v>
      </c>
      <c r="AX262" s="15" t="s">
        <v>76</v>
      </c>
      <c r="AY262" s="173" t="s">
        <v>130</v>
      </c>
    </row>
    <row r="263" spans="2:65" s="14" customFormat="1" ht="11.25">
      <c r="B263" s="165"/>
      <c r="D263" s="152" t="s">
        <v>194</v>
      </c>
      <c r="E263" s="166" t="s">
        <v>1</v>
      </c>
      <c r="F263" s="167" t="s">
        <v>200</v>
      </c>
      <c r="H263" s="168">
        <v>1679.3700000000001</v>
      </c>
      <c r="I263" s="169"/>
      <c r="L263" s="165"/>
      <c r="M263" s="170"/>
      <c r="T263" s="171"/>
      <c r="AT263" s="166" t="s">
        <v>194</v>
      </c>
      <c r="AU263" s="166" t="s">
        <v>86</v>
      </c>
      <c r="AV263" s="14" t="s">
        <v>137</v>
      </c>
      <c r="AW263" s="14" t="s">
        <v>32</v>
      </c>
      <c r="AX263" s="14" t="s">
        <v>84</v>
      </c>
      <c r="AY263" s="166" t="s">
        <v>130</v>
      </c>
    </row>
    <row r="264" spans="2:65" s="1" customFormat="1" ht="37.9" customHeight="1">
      <c r="B264" s="132"/>
      <c r="C264" s="133" t="s">
        <v>422</v>
      </c>
      <c r="D264" s="133" t="s">
        <v>133</v>
      </c>
      <c r="E264" s="134" t="s">
        <v>423</v>
      </c>
      <c r="F264" s="135" t="s">
        <v>424</v>
      </c>
      <c r="G264" s="136" t="s">
        <v>271</v>
      </c>
      <c r="H264" s="137">
        <v>6717.48</v>
      </c>
      <c r="I264" s="138"/>
      <c r="J264" s="139">
        <f>ROUND(I264*H264,2)</f>
        <v>0</v>
      </c>
      <c r="K264" s="135" t="s">
        <v>192</v>
      </c>
      <c r="L264" s="32"/>
      <c r="M264" s="140" t="s">
        <v>1</v>
      </c>
      <c r="N264" s="141" t="s">
        <v>41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137</v>
      </c>
      <c r="AT264" s="144" t="s">
        <v>133</v>
      </c>
      <c r="AU264" s="144" t="s">
        <v>86</v>
      </c>
      <c r="AY264" s="17" t="s">
        <v>130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84</v>
      </c>
      <c r="BK264" s="145">
        <f>ROUND(I264*H264,2)</f>
        <v>0</v>
      </c>
      <c r="BL264" s="17" t="s">
        <v>137</v>
      </c>
      <c r="BM264" s="144" t="s">
        <v>425</v>
      </c>
    </row>
    <row r="265" spans="2:65" s="12" customFormat="1" ht="11.25">
      <c r="B265" s="151"/>
      <c r="D265" s="152" t="s">
        <v>194</v>
      </c>
      <c r="E265" s="153" t="s">
        <v>1</v>
      </c>
      <c r="F265" s="154" t="s">
        <v>426</v>
      </c>
      <c r="H265" s="153" t="s">
        <v>1</v>
      </c>
      <c r="I265" s="155"/>
      <c r="L265" s="151"/>
      <c r="M265" s="156"/>
      <c r="T265" s="157"/>
      <c r="AT265" s="153" t="s">
        <v>194</v>
      </c>
      <c r="AU265" s="153" t="s">
        <v>86</v>
      </c>
      <c r="AV265" s="12" t="s">
        <v>84</v>
      </c>
      <c r="AW265" s="12" t="s">
        <v>32</v>
      </c>
      <c r="AX265" s="12" t="s">
        <v>76</v>
      </c>
      <c r="AY265" s="153" t="s">
        <v>130</v>
      </c>
    </row>
    <row r="266" spans="2:65" s="13" customFormat="1" ht="11.25">
      <c r="B266" s="158"/>
      <c r="D266" s="152" t="s">
        <v>194</v>
      </c>
      <c r="E266" s="159" t="s">
        <v>1</v>
      </c>
      <c r="F266" s="160" t="s">
        <v>427</v>
      </c>
      <c r="H266" s="161">
        <v>6717.48</v>
      </c>
      <c r="I266" s="162"/>
      <c r="L266" s="158"/>
      <c r="M266" s="163"/>
      <c r="T266" s="164"/>
      <c r="AT266" s="159" t="s">
        <v>194</v>
      </c>
      <c r="AU266" s="159" t="s">
        <v>86</v>
      </c>
      <c r="AV266" s="13" t="s">
        <v>86</v>
      </c>
      <c r="AW266" s="13" t="s">
        <v>32</v>
      </c>
      <c r="AX266" s="13" t="s">
        <v>84</v>
      </c>
      <c r="AY266" s="159" t="s">
        <v>130</v>
      </c>
    </row>
    <row r="267" spans="2:65" s="1" customFormat="1" ht="16.5" customHeight="1">
      <c r="B267" s="132"/>
      <c r="C267" s="133" t="s">
        <v>428</v>
      </c>
      <c r="D267" s="133" t="s">
        <v>133</v>
      </c>
      <c r="E267" s="134" t="s">
        <v>429</v>
      </c>
      <c r="F267" s="135" t="s">
        <v>430</v>
      </c>
      <c r="G267" s="136" t="s">
        <v>191</v>
      </c>
      <c r="H267" s="137">
        <v>1609</v>
      </c>
      <c r="I267" s="138"/>
      <c r="J267" s="139">
        <f>ROUND(I267*H267,2)</f>
        <v>0</v>
      </c>
      <c r="K267" s="135" t="s">
        <v>192</v>
      </c>
      <c r="L267" s="32"/>
      <c r="M267" s="140" t="s">
        <v>1</v>
      </c>
      <c r="N267" s="141" t="s">
        <v>41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137</v>
      </c>
      <c r="AT267" s="144" t="s">
        <v>133</v>
      </c>
      <c r="AU267" s="144" t="s">
        <v>86</v>
      </c>
      <c r="AY267" s="17" t="s">
        <v>130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84</v>
      </c>
      <c r="BK267" s="145">
        <f>ROUND(I267*H267,2)</f>
        <v>0</v>
      </c>
      <c r="BL267" s="17" t="s">
        <v>137</v>
      </c>
      <c r="BM267" s="144" t="s">
        <v>431</v>
      </c>
    </row>
    <row r="268" spans="2:65" s="1" customFormat="1" ht="24.2" customHeight="1">
      <c r="B268" s="132"/>
      <c r="C268" s="133" t="s">
        <v>432</v>
      </c>
      <c r="D268" s="133" t="s">
        <v>133</v>
      </c>
      <c r="E268" s="134" t="s">
        <v>433</v>
      </c>
      <c r="F268" s="135" t="s">
        <v>434</v>
      </c>
      <c r="G268" s="136" t="s">
        <v>271</v>
      </c>
      <c r="H268" s="137">
        <v>1679.37</v>
      </c>
      <c r="I268" s="138"/>
      <c r="J268" s="139">
        <f>ROUND(I268*H268,2)</f>
        <v>0</v>
      </c>
      <c r="K268" s="135" t="s">
        <v>192</v>
      </c>
      <c r="L268" s="32"/>
      <c r="M268" s="140" t="s">
        <v>1</v>
      </c>
      <c r="N268" s="141" t="s">
        <v>41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137</v>
      </c>
      <c r="AT268" s="144" t="s">
        <v>133</v>
      </c>
      <c r="AU268" s="144" t="s">
        <v>86</v>
      </c>
      <c r="AY268" s="17" t="s">
        <v>130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84</v>
      </c>
      <c r="BK268" s="145">
        <f>ROUND(I268*H268,2)</f>
        <v>0</v>
      </c>
      <c r="BL268" s="17" t="s">
        <v>137</v>
      </c>
      <c r="BM268" s="144" t="s">
        <v>435</v>
      </c>
    </row>
    <row r="269" spans="2:65" s="1" customFormat="1" ht="33" customHeight="1">
      <c r="B269" s="132"/>
      <c r="C269" s="133" t="s">
        <v>436</v>
      </c>
      <c r="D269" s="133" t="s">
        <v>133</v>
      </c>
      <c r="E269" s="134" t="s">
        <v>437</v>
      </c>
      <c r="F269" s="135" t="s">
        <v>438</v>
      </c>
      <c r="G269" s="136" t="s">
        <v>439</v>
      </c>
      <c r="H269" s="137">
        <v>3496.5129999999999</v>
      </c>
      <c r="I269" s="138"/>
      <c r="J269" s="139">
        <f>ROUND(I269*H269,2)</f>
        <v>0</v>
      </c>
      <c r="K269" s="135" t="s">
        <v>192</v>
      </c>
      <c r="L269" s="32"/>
      <c r="M269" s="140" t="s">
        <v>1</v>
      </c>
      <c r="N269" s="141" t="s">
        <v>41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137</v>
      </c>
      <c r="AT269" s="144" t="s">
        <v>133</v>
      </c>
      <c r="AU269" s="144" t="s">
        <v>86</v>
      </c>
      <c r="AY269" s="17" t="s">
        <v>130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7" t="s">
        <v>84</v>
      </c>
      <c r="BK269" s="145">
        <f>ROUND(I269*H269,2)</f>
        <v>0</v>
      </c>
      <c r="BL269" s="17" t="s">
        <v>137</v>
      </c>
      <c r="BM269" s="144" t="s">
        <v>440</v>
      </c>
    </row>
    <row r="270" spans="2:65" s="13" customFormat="1" ht="11.25">
      <c r="B270" s="158"/>
      <c r="D270" s="152" t="s">
        <v>194</v>
      </c>
      <c r="E270" s="159" t="s">
        <v>1</v>
      </c>
      <c r="F270" s="160" t="s">
        <v>441</v>
      </c>
      <c r="H270" s="161">
        <v>3190.8029999999999</v>
      </c>
      <c r="I270" s="162"/>
      <c r="L270" s="158"/>
      <c r="M270" s="163"/>
      <c r="T270" s="164"/>
      <c r="AT270" s="159" t="s">
        <v>194</v>
      </c>
      <c r="AU270" s="159" t="s">
        <v>86</v>
      </c>
      <c r="AV270" s="13" t="s">
        <v>86</v>
      </c>
      <c r="AW270" s="13" t="s">
        <v>32</v>
      </c>
      <c r="AX270" s="13" t="s">
        <v>76</v>
      </c>
      <c r="AY270" s="159" t="s">
        <v>130</v>
      </c>
    </row>
    <row r="271" spans="2:65" s="13" customFormat="1" ht="11.25">
      <c r="B271" s="158"/>
      <c r="D271" s="152" t="s">
        <v>194</v>
      </c>
      <c r="E271" s="159" t="s">
        <v>1</v>
      </c>
      <c r="F271" s="160" t="s">
        <v>442</v>
      </c>
      <c r="H271" s="161">
        <v>305.70999999999998</v>
      </c>
      <c r="I271" s="162"/>
      <c r="L271" s="158"/>
      <c r="M271" s="163"/>
      <c r="T271" s="164"/>
      <c r="AT271" s="159" t="s">
        <v>194</v>
      </c>
      <c r="AU271" s="159" t="s">
        <v>86</v>
      </c>
      <c r="AV271" s="13" t="s">
        <v>86</v>
      </c>
      <c r="AW271" s="13" t="s">
        <v>32</v>
      </c>
      <c r="AX271" s="13" t="s">
        <v>76</v>
      </c>
      <c r="AY271" s="159" t="s">
        <v>130</v>
      </c>
    </row>
    <row r="272" spans="2:65" s="14" customFormat="1" ht="11.25">
      <c r="B272" s="165"/>
      <c r="D272" s="152" t="s">
        <v>194</v>
      </c>
      <c r="E272" s="166" t="s">
        <v>1</v>
      </c>
      <c r="F272" s="167" t="s">
        <v>200</v>
      </c>
      <c r="H272" s="168">
        <v>3496.5129999999999</v>
      </c>
      <c r="I272" s="169"/>
      <c r="L272" s="165"/>
      <c r="M272" s="170"/>
      <c r="T272" s="171"/>
      <c r="AT272" s="166" t="s">
        <v>194</v>
      </c>
      <c r="AU272" s="166" t="s">
        <v>86</v>
      </c>
      <c r="AV272" s="14" t="s">
        <v>137</v>
      </c>
      <c r="AW272" s="14" t="s">
        <v>32</v>
      </c>
      <c r="AX272" s="14" t="s">
        <v>84</v>
      </c>
      <c r="AY272" s="166" t="s">
        <v>130</v>
      </c>
    </row>
    <row r="273" spans="2:65" s="1" customFormat="1" ht="16.5" customHeight="1">
      <c r="B273" s="132"/>
      <c r="C273" s="133" t="s">
        <v>443</v>
      </c>
      <c r="D273" s="133" t="s">
        <v>133</v>
      </c>
      <c r="E273" s="134" t="s">
        <v>444</v>
      </c>
      <c r="F273" s="135" t="s">
        <v>445</v>
      </c>
      <c r="G273" s="136" t="s">
        <v>271</v>
      </c>
      <c r="H273" s="137">
        <v>1840.27</v>
      </c>
      <c r="I273" s="138"/>
      <c r="J273" s="139">
        <f>ROUND(I273*H273,2)</f>
        <v>0</v>
      </c>
      <c r="K273" s="135" t="s">
        <v>192</v>
      </c>
      <c r="L273" s="32"/>
      <c r="M273" s="140" t="s">
        <v>1</v>
      </c>
      <c r="N273" s="141" t="s">
        <v>41</v>
      </c>
      <c r="P273" s="142">
        <f>O273*H273</f>
        <v>0</v>
      </c>
      <c r="Q273" s="142">
        <v>0</v>
      </c>
      <c r="R273" s="142">
        <f>Q273*H273</f>
        <v>0</v>
      </c>
      <c r="S273" s="142">
        <v>0</v>
      </c>
      <c r="T273" s="143">
        <f>S273*H273</f>
        <v>0</v>
      </c>
      <c r="AR273" s="144" t="s">
        <v>137</v>
      </c>
      <c r="AT273" s="144" t="s">
        <v>133</v>
      </c>
      <c r="AU273" s="144" t="s">
        <v>86</v>
      </c>
      <c r="AY273" s="17" t="s">
        <v>130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7" t="s">
        <v>84</v>
      </c>
      <c r="BK273" s="145">
        <f>ROUND(I273*H273,2)</f>
        <v>0</v>
      </c>
      <c r="BL273" s="17" t="s">
        <v>137</v>
      </c>
      <c r="BM273" s="144" t="s">
        <v>446</v>
      </c>
    </row>
    <row r="274" spans="2:65" s="13" customFormat="1" ht="11.25">
      <c r="B274" s="158"/>
      <c r="D274" s="152" t="s">
        <v>194</v>
      </c>
      <c r="E274" s="159" t="s">
        <v>1</v>
      </c>
      <c r="F274" s="160" t="s">
        <v>447</v>
      </c>
      <c r="H274" s="161">
        <v>1679.37</v>
      </c>
      <c r="I274" s="162"/>
      <c r="L274" s="158"/>
      <c r="M274" s="163"/>
      <c r="T274" s="164"/>
      <c r="AT274" s="159" t="s">
        <v>194</v>
      </c>
      <c r="AU274" s="159" t="s">
        <v>86</v>
      </c>
      <c r="AV274" s="13" t="s">
        <v>86</v>
      </c>
      <c r="AW274" s="13" t="s">
        <v>32</v>
      </c>
      <c r="AX274" s="13" t="s">
        <v>76</v>
      </c>
      <c r="AY274" s="159" t="s">
        <v>130</v>
      </c>
    </row>
    <row r="275" spans="2:65" s="13" customFormat="1" ht="11.25">
      <c r="B275" s="158"/>
      <c r="D275" s="152" t="s">
        <v>194</v>
      </c>
      <c r="E275" s="159" t="s">
        <v>1</v>
      </c>
      <c r="F275" s="160" t="s">
        <v>448</v>
      </c>
      <c r="H275" s="161">
        <v>160.9</v>
      </c>
      <c r="I275" s="162"/>
      <c r="L275" s="158"/>
      <c r="M275" s="163"/>
      <c r="T275" s="164"/>
      <c r="AT275" s="159" t="s">
        <v>194</v>
      </c>
      <c r="AU275" s="159" t="s">
        <v>86</v>
      </c>
      <c r="AV275" s="13" t="s">
        <v>86</v>
      </c>
      <c r="AW275" s="13" t="s">
        <v>32</v>
      </c>
      <c r="AX275" s="13" t="s">
        <v>76</v>
      </c>
      <c r="AY275" s="159" t="s">
        <v>130</v>
      </c>
    </row>
    <row r="276" spans="2:65" s="14" customFormat="1" ht="11.25">
      <c r="B276" s="165"/>
      <c r="D276" s="152" t="s">
        <v>194</v>
      </c>
      <c r="E276" s="166" t="s">
        <v>1</v>
      </c>
      <c r="F276" s="167" t="s">
        <v>200</v>
      </c>
      <c r="H276" s="168">
        <v>1840.27</v>
      </c>
      <c r="I276" s="169"/>
      <c r="L276" s="165"/>
      <c r="M276" s="170"/>
      <c r="T276" s="171"/>
      <c r="AT276" s="166" t="s">
        <v>194</v>
      </c>
      <c r="AU276" s="166" t="s">
        <v>86</v>
      </c>
      <c r="AV276" s="14" t="s">
        <v>137</v>
      </c>
      <c r="AW276" s="14" t="s">
        <v>32</v>
      </c>
      <c r="AX276" s="14" t="s">
        <v>84</v>
      </c>
      <c r="AY276" s="166" t="s">
        <v>130</v>
      </c>
    </row>
    <row r="277" spans="2:65" s="1" customFormat="1" ht="33" customHeight="1">
      <c r="B277" s="132"/>
      <c r="C277" s="133" t="s">
        <v>449</v>
      </c>
      <c r="D277" s="133" t="s">
        <v>133</v>
      </c>
      <c r="E277" s="134" t="s">
        <v>450</v>
      </c>
      <c r="F277" s="135" t="s">
        <v>451</v>
      </c>
      <c r="G277" s="136" t="s">
        <v>271</v>
      </c>
      <c r="H277" s="137">
        <v>0.87</v>
      </c>
      <c r="I277" s="138"/>
      <c r="J277" s="139">
        <f>ROUND(I277*H277,2)</f>
        <v>0</v>
      </c>
      <c r="K277" s="135" t="s">
        <v>192</v>
      </c>
      <c r="L277" s="32"/>
      <c r="M277" s="140" t="s">
        <v>1</v>
      </c>
      <c r="N277" s="141" t="s">
        <v>41</v>
      </c>
      <c r="P277" s="142">
        <f>O277*H277</f>
        <v>0</v>
      </c>
      <c r="Q277" s="142">
        <v>0</v>
      </c>
      <c r="R277" s="142">
        <f>Q277*H277</f>
        <v>0</v>
      </c>
      <c r="S277" s="142">
        <v>0</v>
      </c>
      <c r="T277" s="143">
        <f>S277*H277</f>
        <v>0</v>
      </c>
      <c r="AR277" s="144" t="s">
        <v>137</v>
      </c>
      <c r="AT277" s="144" t="s">
        <v>133</v>
      </c>
      <c r="AU277" s="144" t="s">
        <v>86</v>
      </c>
      <c r="AY277" s="17" t="s">
        <v>130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84</v>
      </c>
      <c r="BK277" s="145">
        <f>ROUND(I277*H277,2)</f>
        <v>0</v>
      </c>
      <c r="BL277" s="17" t="s">
        <v>137</v>
      </c>
      <c r="BM277" s="144" t="s">
        <v>452</v>
      </c>
    </row>
    <row r="278" spans="2:65" s="13" customFormat="1" ht="11.25">
      <c r="B278" s="158"/>
      <c r="D278" s="152" t="s">
        <v>194</v>
      </c>
      <c r="E278" s="159" t="s">
        <v>1</v>
      </c>
      <c r="F278" s="160" t="s">
        <v>453</v>
      </c>
      <c r="H278" s="161">
        <v>0.87</v>
      </c>
      <c r="I278" s="162"/>
      <c r="L278" s="158"/>
      <c r="M278" s="163"/>
      <c r="T278" s="164"/>
      <c r="AT278" s="159" t="s">
        <v>194</v>
      </c>
      <c r="AU278" s="159" t="s">
        <v>86</v>
      </c>
      <c r="AV278" s="13" t="s">
        <v>86</v>
      </c>
      <c r="AW278" s="13" t="s">
        <v>32</v>
      </c>
      <c r="AX278" s="13" t="s">
        <v>84</v>
      </c>
      <c r="AY278" s="159" t="s">
        <v>130</v>
      </c>
    </row>
    <row r="279" spans="2:65" s="1" customFormat="1" ht="16.5" customHeight="1">
      <c r="B279" s="132"/>
      <c r="C279" s="179" t="s">
        <v>454</v>
      </c>
      <c r="D279" s="179" t="s">
        <v>455</v>
      </c>
      <c r="E279" s="180" t="s">
        <v>456</v>
      </c>
      <c r="F279" s="181" t="s">
        <v>457</v>
      </c>
      <c r="G279" s="182" t="s">
        <v>439</v>
      </c>
      <c r="H279" s="183">
        <v>10.773</v>
      </c>
      <c r="I279" s="184"/>
      <c r="J279" s="185">
        <f>ROUND(I279*H279,2)</f>
        <v>0</v>
      </c>
      <c r="K279" s="181" t="s">
        <v>192</v>
      </c>
      <c r="L279" s="186"/>
      <c r="M279" s="187" t="s">
        <v>1</v>
      </c>
      <c r="N279" s="188" t="s">
        <v>41</v>
      </c>
      <c r="P279" s="142">
        <f>O279*H279</f>
        <v>0</v>
      </c>
      <c r="Q279" s="142">
        <v>1</v>
      </c>
      <c r="R279" s="142">
        <f>Q279*H279</f>
        <v>10.773</v>
      </c>
      <c r="S279" s="142">
        <v>0</v>
      </c>
      <c r="T279" s="143">
        <f>S279*H279</f>
        <v>0</v>
      </c>
      <c r="AR279" s="144" t="s">
        <v>146</v>
      </c>
      <c r="AT279" s="144" t="s">
        <v>455</v>
      </c>
      <c r="AU279" s="144" t="s">
        <v>86</v>
      </c>
      <c r="AY279" s="17" t="s">
        <v>130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84</v>
      </c>
      <c r="BK279" s="145">
        <f>ROUND(I279*H279,2)</f>
        <v>0</v>
      </c>
      <c r="BL279" s="17" t="s">
        <v>137</v>
      </c>
      <c r="BM279" s="144" t="s">
        <v>458</v>
      </c>
    </row>
    <row r="280" spans="2:65" s="13" customFormat="1" ht="11.25">
      <c r="B280" s="158"/>
      <c r="D280" s="152" t="s">
        <v>194</v>
      </c>
      <c r="E280" s="159" t="s">
        <v>1</v>
      </c>
      <c r="F280" s="160" t="s">
        <v>459</v>
      </c>
      <c r="H280" s="161">
        <v>10.773</v>
      </c>
      <c r="I280" s="162"/>
      <c r="L280" s="158"/>
      <c r="M280" s="163"/>
      <c r="T280" s="164"/>
      <c r="AT280" s="159" t="s">
        <v>194</v>
      </c>
      <c r="AU280" s="159" t="s">
        <v>86</v>
      </c>
      <c r="AV280" s="13" t="s">
        <v>86</v>
      </c>
      <c r="AW280" s="13" t="s">
        <v>32</v>
      </c>
      <c r="AX280" s="13" t="s">
        <v>84</v>
      </c>
      <c r="AY280" s="159" t="s">
        <v>130</v>
      </c>
    </row>
    <row r="281" spans="2:65" s="1" customFormat="1" ht="24.2" customHeight="1">
      <c r="B281" s="132"/>
      <c r="C281" s="133" t="s">
        <v>460</v>
      </c>
      <c r="D281" s="133" t="s">
        <v>133</v>
      </c>
      <c r="E281" s="134" t="s">
        <v>461</v>
      </c>
      <c r="F281" s="135" t="s">
        <v>462</v>
      </c>
      <c r="G281" s="136" t="s">
        <v>271</v>
      </c>
      <c r="H281" s="137">
        <v>4.8</v>
      </c>
      <c r="I281" s="138"/>
      <c r="J281" s="139">
        <f>ROUND(I281*H281,2)</f>
        <v>0</v>
      </c>
      <c r="K281" s="135" t="s">
        <v>192</v>
      </c>
      <c r="L281" s="32"/>
      <c r="M281" s="140" t="s">
        <v>1</v>
      </c>
      <c r="N281" s="141" t="s">
        <v>41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137</v>
      </c>
      <c r="AT281" s="144" t="s">
        <v>133</v>
      </c>
      <c r="AU281" s="144" t="s">
        <v>86</v>
      </c>
      <c r="AY281" s="17" t="s">
        <v>130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84</v>
      </c>
      <c r="BK281" s="145">
        <f>ROUND(I281*H281,2)</f>
        <v>0</v>
      </c>
      <c r="BL281" s="17" t="s">
        <v>137</v>
      </c>
      <c r="BM281" s="144" t="s">
        <v>463</v>
      </c>
    </row>
    <row r="282" spans="2:65" s="13" customFormat="1" ht="11.25">
      <c r="B282" s="158"/>
      <c r="D282" s="152" t="s">
        <v>194</v>
      </c>
      <c r="E282" s="159" t="s">
        <v>1</v>
      </c>
      <c r="F282" s="160" t="s">
        <v>464</v>
      </c>
      <c r="H282" s="161">
        <v>4.8</v>
      </c>
      <c r="I282" s="162"/>
      <c r="L282" s="158"/>
      <c r="M282" s="163"/>
      <c r="T282" s="164"/>
      <c r="AT282" s="159" t="s">
        <v>194</v>
      </c>
      <c r="AU282" s="159" t="s">
        <v>86</v>
      </c>
      <c r="AV282" s="13" t="s">
        <v>86</v>
      </c>
      <c r="AW282" s="13" t="s">
        <v>32</v>
      </c>
      <c r="AX282" s="13" t="s">
        <v>84</v>
      </c>
      <c r="AY282" s="159" t="s">
        <v>130</v>
      </c>
    </row>
    <row r="283" spans="2:65" s="1" customFormat="1" ht="21.75" customHeight="1">
      <c r="B283" s="132"/>
      <c r="C283" s="133" t="s">
        <v>465</v>
      </c>
      <c r="D283" s="133" t="s">
        <v>133</v>
      </c>
      <c r="E283" s="134" t="s">
        <v>466</v>
      </c>
      <c r="F283" s="135" t="s">
        <v>467</v>
      </c>
      <c r="G283" s="136" t="s">
        <v>191</v>
      </c>
      <c r="H283" s="137">
        <v>1116.06</v>
      </c>
      <c r="I283" s="138"/>
      <c r="J283" s="139">
        <f>ROUND(I283*H283,2)</f>
        <v>0</v>
      </c>
      <c r="K283" s="135" t="s">
        <v>192</v>
      </c>
      <c r="L283" s="32"/>
      <c r="M283" s="140" t="s">
        <v>1</v>
      </c>
      <c r="N283" s="141" t="s">
        <v>41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137</v>
      </c>
      <c r="AT283" s="144" t="s">
        <v>133</v>
      </c>
      <c r="AU283" s="144" t="s">
        <v>86</v>
      </c>
      <c r="AY283" s="17" t="s">
        <v>130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84</v>
      </c>
      <c r="BK283" s="145">
        <f>ROUND(I283*H283,2)</f>
        <v>0</v>
      </c>
      <c r="BL283" s="17" t="s">
        <v>137</v>
      </c>
      <c r="BM283" s="144" t="s">
        <v>468</v>
      </c>
    </row>
    <row r="284" spans="2:65" s="12" customFormat="1" ht="11.25">
      <c r="B284" s="151"/>
      <c r="D284" s="152" t="s">
        <v>194</v>
      </c>
      <c r="E284" s="153" t="s">
        <v>1</v>
      </c>
      <c r="F284" s="154" t="s">
        <v>469</v>
      </c>
      <c r="H284" s="153" t="s">
        <v>1</v>
      </c>
      <c r="I284" s="155"/>
      <c r="L284" s="151"/>
      <c r="M284" s="156"/>
      <c r="T284" s="157"/>
      <c r="AT284" s="153" t="s">
        <v>194</v>
      </c>
      <c r="AU284" s="153" t="s">
        <v>86</v>
      </c>
      <c r="AV284" s="12" t="s">
        <v>84</v>
      </c>
      <c r="AW284" s="12" t="s">
        <v>32</v>
      </c>
      <c r="AX284" s="12" t="s">
        <v>76</v>
      </c>
      <c r="AY284" s="153" t="s">
        <v>130</v>
      </c>
    </row>
    <row r="285" spans="2:65" s="12" customFormat="1" ht="11.25">
      <c r="B285" s="151"/>
      <c r="D285" s="152" t="s">
        <v>194</v>
      </c>
      <c r="E285" s="153" t="s">
        <v>1</v>
      </c>
      <c r="F285" s="154" t="s">
        <v>282</v>
      </c>
      <c r="H285" s="153" t="s">
        <v>1</v>
      </c>
      <c r="I285" s="155"/>
      <c r="L285" s="151"/>
      <c r="M285" s="156"/>
      <c r="T285" s="157"/>
      <c r="AT285" s="153" t="s">
        <v>194</v>
      </c>
      <c r="AU285" s="153" t="s">
        <v>86</v>
      </c>
      <c r="AV285" s="12" t="s">
        <v>84</v>
      </c>
      <c r="AW285" s="12" t="s">
        <v>32</v>
      </c>
      <c r="AX285" s="12" t="s">
        <v>76</v>
      </c>
      <c r="AY285" s="153" t="s">
        <v>130</v>
      </c>
    </row>
    <row r="286" spans="2:65" s="13" customFormat="1" ht="11.25">
      <c r="B286" s="158"/>
      <c r="D286" s="152" t="s">
        <v>194</v>
      </c>
      <c r="E286" s="159" t="s">
        <v>1</v>
      </c>
      <c r="F286" s="160" t="s">
        <v>470</v>
      </c>
      <c r="H286" s="161">
        <v>224.95</v>
      </c>
      <c r="I286" s="162"/>
      <c r="L286" s="158"/>
      <c r="M286" s="163"/>
      <c r="T286" s="164"/>
      <c r="AT286" s="159" t="s">
        <v>194</v>
      </c>
      <c r="AU286" s="159" t="s">
        <v>86</v>
      </c>
      <c r="AV286" s="13" t="s">
        <v>86</v>
      </c>
      <c r="AW286" s="13" t="s">
        <v>32</v>
      </c>
      <c r="AX286" s="13" t="s">
        <v>76</v>
      </c>
      <c r="AY286" s="159" t="s">
        <v>130</v>
      </c>
    </row>
    <row r="287" spans="2:65" s="13" customFormat="1" ht="11.25">
      <c r="B287" s="158"/>
      <c r="D287" s="152" t="s">
        <v>194</v>
      </c>
      <c r="E287" s="159" t="s">
        <v>1</v>
      </c>
      <c r="F287" s="160" t="s">
        <v>471</v>
      </c>
      <c r="H287" s="161">
        <v>491.5</v>
      </c>
      <c r="I287" s="162"/>
      <c r="L287" s="158"/>
      <c r="M287" s="163"/>
      <c r="T287" s="164"/>
      <c r="AT287" s="159" t="s">
        <v>194</v>
      </c>
      <c r="AU287" s="159" t="s">
        <v>86</v>
      </c>
      <c r="AV287" s="13" t="s">
        <v>86</v>
      </c>
      <c r="AW287" s="13" t="s">
        <v>32</v>
      </c>
      <c r="AX287" s="13" t="s">
        <v>76</v>
      </c>
      <c r="AY287" s="159" t="s">
        <v>130</v>
      </c>
    </row>
    <row r="288" spans="2:65" s="12" customFormat="1" ht="11.25">
      <c r="B288" s="151"/>
      <c r="D288" s="152" t="s">
        <v>194</v>
      </c>
      <c r="E288" s="153" t="s">
        <v>1</v>
      </c>
      <c r="F288" s="154" t="s">
        <v>287</v>
      </c>
      <c r="H288" s="153" t="s">
        <v>1</v>
      </c>
      <c r="I288" s="155"/>
      <c r="L288" s="151"/>
      <c r="M288" s="156"/>
      <c r="T288" s="157"/>
      <c r="AT288" s="153" t="s">
        <v>194</v>
      </c>
      <c r="AU288" s="153" t="s">
        <v>86</v>
      </c>
      <c r="AV288" s="12" t="s">
        <v>84</v>
      </c>
      <c r="AW288" s="12" t="s">
        <v>32</v>
      </c>
      <c r="AX288" s="12" t="s">
        <v>76</v>
      </c>
      <c r="AY288" s="153" t="s">
        <v>130</v>
      </c>
    </row>
    <row r="289" spans="2:65" s="13" customFormat="1" ht="22.5">
      <c r="B289" s="158"/>
      <c r="D289" s="152" t="s">
        <v>194</v>
      </c>
      <c r="E289" s="159" t="s">
        <v>1</v>
      </c>
      <c r="F289" s="160" t="s">
        <v>472</v>
      </c>
      <c r="H289" s="161">
        <v>399.61</v>
      </c>
      <c r="I289" s="162"/>
      <c r="L289" s="158"/>
      <c r="M289" s="163"/>
      <c r="T289" s="164"/>
      <c r="AT289" s="159" t="s">
        <v>194</v>
      </c>
      <c r="AU289" s="159" t="s">
        <v>86</v>
      </c>
      <c r="AV289" s="13" t="s">
        <v>86</v>
      </c>
      <c r="AW289" s="13" t="s">
        <v>32</v>
      </c>
      <c r="AX289" s="13" t="s">
        <v>76</v>
      </c>
      <c r="AY289" s="159" t="s">
        <v>130</v>
      </c>
    </row>
    <row r="290" spans="2:65" s="14" customFormat="1" ht="11.25">
      <c r="B290" s="165"/>
      <c r="D290" s="152" t="s">
        <v>194</v>
      </c>
      <c r="E290" s="166" t="s">
        <v>1</v>
      </c>
      <c r="F290" s="167" t="s">
        <v>200</v>
      </c>
      <c r="H290" s="168">
        <v>1116.06</v>
      </c>
      <c r="I290" s="169"/>
      <c r="L290" s="165"/>
      <c r="M290" s="170"/>
      <c r="T290" s="171"/>
      <c r="AT290" s="166" t="s">
        <v>194</v>
      </c>
      <c r="AU290" s="166" t="s">
        <v>86</v>
      </c>
      <c r="AV290" s="14" t="s">
        <v>137</v>
      </c>
      <c r="AW290" s="14" t="s">
        <v>32</v>
      </c>
      <c r="AX290" s="14" t="s">
        <v>84</v>
      </c>
      <c r="AY290" s="166" t="s">
        <v>130</v>
      </c>
    </row>
    <row r="291" spans="2:65" s="1" customFormat="1" ht="16.5" customHeight="1">
      <c r="B291" s="132"/>
      <c r="C291" s="179" t="s">
        <v>473</v>
      </c>
      <c r="D291" s="179" t="s">
        <v>455</v>
      </c>
      <c r="E291" s="180" t="s">
        <v>474</v>
      </c>
      <c r="F291" s="181" t="s">
        <v>475</v>
      </c>
      <c r="G291" s="182" t="s">
        <v>476</v>
      </c>
      <c r="H291" s="183">
        <v>35.155999999999999</v>
      </c>
      <c r="I291" s="184"/>
      <c r="J291" s="185">
        <f>ROUND(I291*H291,2)</f>
        <v>0</v>
      </c>
      <c r="K291" s="181" t="s">
        <v>192</v>
      </c>
      <c r="L291" s="186"/>
      <c r="M291" s="187" t="s">
        <v>1</v>
      </c>
      <c r="N291" s="188" t="s">
        <v>41</v>
      </c>
      <c r="P291" s="142">
        <f>O291*H291</f>
        <v>0</v>
      </c>
      <c r="Q291" s="142">
        <v>1E-3</v>
      </c>
      <c r="R291" s="142">
        <f>Q291*H291</f>
        <v>3.5156E-2</v>
      </c>
      <c r="S291" s="142">
        <v>0</v>
      </c>
      <c r="T291" s="143">
        <f>S291*H291</f>
        <v>0</v>
      </c>
      <c r="AR291" s="144" t="s">
        <v>146</v>
      </c>
      <c r="AT291" s="144" t="s">
        <v>455</v>
      </c>
      <c r="AU291" s="144" t="s">
        <v>86</v>
      </c>
      <c r="AY291" s="17" t="s">
        <v>130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84</v>
      </c>
      <c r="BK291" s="145">
        <f>ROUND(I291*H291,2)</f>
        <v>0</v>
      </c>
      <c r="BL291" s="17" t="s">
        <v>137</v>
      </c>
      <c r="BM291" s="144" t="s">
        <v>477</v>
      </c>
    </row>
    <row r="292" spans="2:65" s="13" customFormat="1" ht="11.25">
      <c r="B292" s="158"/>
      <c r="D292" s="152" t="s">
        <v>194</v>
      </c>
      <c r="E292" s="159" t="s">
        <v>1</v>
      </c>
      <c r="F292" s="160" t="s">
        <v>478</v>
      </c>
      <c r="H292" s="161">
        <v>35.155999999999999</v>
      </c>
      <c r="I292" s="162"/>
      <c r="L292" s="158"/>
      <c r="M292" s="163"/>
      <c r="T292" s="164"/>
      <c r="AT292" s="159" t="s">
        <v>194</v>
      </c>
      <c r="AU292" s="159" t="s">
        <v>86</v>
      </c>
      <c r="AV292" s="13" t="s">
        <v>86</v>
      </c>
      <c r="AW292" s="13" t="s">
        <v>32</v>
      </c>
      <c r="AX292" s="13" t="s">
        <v>84</v>
      </c>
      <c r="AY292" s="159" t="s">
        <v>130</v>
      </c>
    </row>
    <row r="293" spans="2:65" s="1" customFormat="1" ht="37.9" customHeight="1">
      <c r="B293" s="132"/>
      <c r="C293" s="133" t="s">
        <v>479</v>
      </c>
      <c r="D293" s="133" t="s">
        <v>133</v>
      </c>
      <c r="E293" s="134" t="s">
        <v>480</v>
      </c>
      <c r="F293" s="135" t="s">
        <v>481</v>
      </c>
      <c r="G293" s="136" t="s">
        <v>191</v>
      </c>
      <c r="H293" s="137">
        <v>1116.06</v>
      </c>
      <c r="I293" s="138"/>
      <c r="J293" s="139">
        <f>ROUND(I293*H293,2)</f>
        <v>0</v>
      </c>
      <c r="K293" s="135" t="s">
        <v>192</v>
      </c>
      <c r="L293" s="32"/>
      <c r="M293" s="140" t="s">
        <v>1</v>
      </c>
      <c r="N293" s="141" t="s">
        <v>41</v>
      </c>
      <c r="P293" s="142">
        <f>O293*H293</f>
        <v>0</v>
      </c>
      <c r="Q293" s="142">
        <v>0</v>
      </c>
      <c r="R293" s="142">
        <f>Q293*H293</f>
        <v>0</v>
      </c>
      <c r="S293" s="142">
        <v>0</v>
      </c>
      <c r="T293" s="143">
        <f>S293*H293</f>
        <v>0</v>
      </c>
      <c r="AR293" s="144" t="s">
        <v>137</v>
      </c>
      <c r="AT293" s="144" t="s">
        <v>133</v>
      </c>
      <c r="AU293" s="144" t="s">
        <v>86</v>
      </c>
      <c r="AY293" s="17" t="s">
        <v>130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84</v>
      </c>
      <c r="BK293" s="145">
        <f>ROUND(I293*H293,2)</f>
        <v>0</v>
      </c>
      <c r="BL293" s="17" t="s">
        <v>137</v>
      </c>
      <c r="BM293" s="144" t="s">
        <v>482</v>
      </c>
    </row>
    <row r="294" spans="2:65" s="1" customFormat="1" ht="16.5" customHeight="1">
      <c r="B294" s="132"/>
      <c r="C294" s="179" t="s">
        <v>483</v>
      </c>
      <c r="D294" s="179" t="s">
        <v>455</v>
      </c>
      <c r="E294" s="180" t="s">
        <v>484</v>
      </c>
      <c r="F294" s="181" t="s">
        <v>485</v>
      </c>
      <c r="G294" s="182" t="s">
        <v>439</v>
      </c>
      <c r="H294" s="183">
        <v>212.05099999999999</v>
      </c>
      <c r="I294" s="184"/>
      <c r="J294" s="185">
        <f>ROUND(I294*H294,2)</f>
        <v>0</v>
      </c>
      <c r="K294" s="181" t="s">
        <v>192</v>
      </c>
      <c r="L294" s="186"/>
      <c r="M294" s="187" t="s">
        <v>1</v>
      </c>
      <c r="N294" s="188" t="s">
        <v>41</v>
      </c>
      <c r="P294" s="142">
        <f>O294*H294</f>
        <v>0</v>
      </c>
      <c r="Q294" s="142">
        <v>1</v>
      </c>
      <c r="R294" s="142">
        <f>Q294*H294</f>
        <v>212.05099999999999</v>
      </c>
      <c r="S294" s="142">
        <v>0</v>
      </c>
      <c r="T294" s="143">
        <f>S294*H294</f>
        <v>0</v>
      </c>
      <c r="AR294" s="144" t="s">
        <v>146</v>
      </c>
      <c r="AT294" s="144" t="s">
        <v>455</v>
      </c>
      <c r="AU294" s="144" t="s">
        <v>86</v>
      </c>
      <c r="AY294" s="17" t="s">
        <v>130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84</v>
      </c>
      <c r="BK294" s="145">
        <f>ROUND(I294*H294,2)</f>
        <v>0</v>
      </c>
      <c r="BL294" s="17" t="s">
        <v>137</v>
      </c>
      <c r="BM294" s="144" t="s">
        <v>486</v>
      </c>
    </row>
    <row r="295" spans="2:65" s="13" customFormat="1" ht="11.25">
      <c r="B295" s="158"/>
      <c r="D295" s="152" t="s">
        <v>194</v>
      </c>
      <c r="E295" s="159" t="s">
        <v>1</v>
      </c>
      <c r="F295" s="160" t="s">
        <v>487</v>
      </c>
      <c r="H295" s="161">
        <v>212.05099999999999</v>
      </c>
      <c r="I295" s="162"/>
      <c r="L295" s="158"/>
      <c r="M295" s="163"/>
      <c r="T295" s="164"/>
      <c r="AT295" s="159" t="s">
        <v>194</v>
      </c>
      <c r="AU295" s="159" t="s">
        <v>86</v>
      </c>
      <c r="AV295" s="13" t="s">
        <v>86</v>
      </c>
      <c r="AW295" s="13" t="s">
        <v>32</v>
      </c>
      <c r="AX295" s="13" t="s">
        <v>84</v>
      </c>
      <c r="AY295" s="159" t="s">
        <v>130</v>
      </c>
    </row>
    <row r="296" spans="2:65" s="1" customFormat="1" ht="33" customHeight="1">
      <c r="B296" s="132"/>
      <c r="C296" s="133" t="s">
        <v>488</v>
      </c>
      <c r="D296" s="133" t="s">
        <v>133</v>
      </c>
      <c r="E296" s="134" t="s">
        <v>489</v>
      </c>
      <c r="F296" s="135" t="s">
        <v>490</v>
      </c>
      <c r="G296" s="136" t="s">
        <v>191</v>
      </c>
      <c r="H296" s="137">
        <v>1116.06</v>
      </c>
      <c r="I296" s="138"/>
      <c r="J296" s="139">
        <f>ROUND(I296*H296,2)</f>
        <v>0</v>
      </c>
      <c r="K296" s="135" t="s">
        <v>192</v>
      </c>
      <c r="L296" s="32"/>
      <c r="M296" s="140" t="s">
        <v>1</v>
      </c>
      <c r="N296" s="141" t="s">
        <v>41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137</v>
      </c>
      <c r="AT296" s="144" t="s">
        <v>133</v>
      </c>
      <c r="AU296" s="144" t="s">
        <v>86</v>
      </c>
      <c r="AY296" s="17" t="s">
        <v>130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84</v>
      </c>
      <c r="BK296" s="145">
        <f>ROUND(I296*H296,2)</f>
        <v>0</v>
      </c>
      <c r="BL296" s="17" t="s">
        <v>137</v>
      </c>
      <c r="BM296" s="144" t="s">
        <v>491</v>
      </c>
    </row>
    <row r="297" spans="2:65" s="1" customFormat="1" ht="24.2" customHeight="1">
      <c r="B297" s="132"/>
      <c r="C297" s="133" t="s">
        <v>492</v>
      </c>
      <c r="D297" s="133" t="s">
        <v>133</v>
      </c>
      <c r="E297" s="134" t="s">
        <v>493</v>
      </c>
      <c r="F297" s="135" t="s">
        <v>494</v>
      </c>
      <c r="G297" s="136" t="s">
        <v>191</v>
      </c>
      <c r="H297" s="137">
        <v>3994.1</v>
      </c>
      <c r="I297" s="138"/>
      <c r="J297" s="139">
        <f>ROUND(I297*H297,2)</f>
        <v>0</v>
      </c>
      <c r="K297" s="135" t="s">
        <v>192</v>
      </c>
      <c r="L297" s="32"/>
      <c r="M297" s="140" t="s">
        <v>1</v>
      </c>
      <c r="N297" s="141" t="s">
        <v>41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137</v>
      </c>
      <c r="AT297" s="144" t="s">
        <v>133</v>
      </c>
      <c r="AU297" s="144" t="s">
        <v>86</v>
      </c>
      <c r="AY297" s="17" t="s">
        <v>130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84</v>
      </c>
      <c r="BK297" s="145">
        <f>ROUND(I297*H297,2)</f>
        <v>0</v>
      </c>
      <c r="BL297" s="17" t="s">
        <v>137</v>
      </c>
      <c r="BM297" s="144" t="s">
        <v>495</v>
      </c>
    </row>
    <row r="298" spans="2:65" s="12" customFormat="1" ht="11.25">
      <c r="B298" s="151"/>
      <c r="D298" s="152" t="s">
        <v>194</v>
      </c>
      <c r="E298" s="153" t="s">
        <v>1</v>
      </c>
      <c r="F298" s="154" t="s">
        <v>496</v>
      </c>
      <c r="H298" s="153" t="s">
        <v>1</v>
      </c>
      <c r="I298" s="155"/>
      <c r="L298" s="151"/>
      <c r="M298" s="156"/>
      <c r="T298" s="157"/>
      <c r="AT298" s="153" t="s">
        <v>194</v>
      </c>
      <c r="AU298" s="153" t="s">
        <v>86</v>
      </c>
      <c r="AV298" s="12" t="s">
        <v>84</v>
      </c>
      <c r="AW298" s="12" t="s">
        <v>32</v>
      </c>
      <c r="AX298" s="12" t="s">
        <v>76</v>
      </c>
      <c r="AY298" s="153" t="s">
        <v>130</v>
      </c>
    </row>
    <row r="299" spans="2:65" s="13" customFormat="1" ht="11.25">
      <c r="B299" s="158"/>
      <c r="D299" s="152" t="s">
        <v>194</v>
      </c>
      <c r="E299" s="159" t="s">
        <v>1</v>
      </c>
      <c r="F299" s="160" t="s">
        <v>497</v>
      </c>
      <c r="H299" s="161">
        <v>1866.5</v>
      </c>
      <c r="I299" s="162"/>
      <c r="L299" s="158"/>
      <c r="M299" s="163"/>
      <c r="T299" s="164"/>
      <c r="AT299" s="159" t="s">
        <v>194</v>
      </c>
      <c r="AU299" s="159" t="s">
        <v>86</v>
      </c>
      <c r="AV299" s="13" t="s">
        <v>86</v>
      </c>
      <c r="AW299" s="13" t="s">
        <v>32</v>
      </c>
      <c r="AX299" s="13" t="s">
        <v>76</v>
      </c>
      <c r="AY299" s="159" t="s">
        <v>130</v>
      </c>
    </row>
    <row r="300" spans="2:65" s="13" customFormat="1" ht="11.25">
      <c r="B300" s="158"/>
      <c r="D300" s="152" t="s">
        <v>194</v>
      </c>
      <c r="E300" s="159" t="s">
        <v>1</v>
      </c>
      <c r="F300" s="160" t="s">
        <v>498</v>
      </c>
      <c r="H300" s="161">
        <v>1360</v>
      </c>
      <c r="I300" s="162"/>
      <c r="L300" s="158"/>
      <c r="M300" s="163"/>
      <c r="T300" s="164"/>
      <c r="AT300" s="159" t="s">
        <v>194</v>
      </c>
      <c r="AU300" s="159" t="s">
        <v>86</v>
      </c>
      <c r="AV300" s="13" t="s">
        <v>86</v>
      </c>
      <c r="AW300" s="13" t="s">
        <v>32</v>
      </c>
      <c r="AX300" s="13" t="s">
        <v>76</v>
      </c>
      <c r="AY300" s="159" t="s">
        <v>130</v>
      </c>
    </row>
    <row r="301" spans="2:65" s="13" customFormat="1" ht="11.25">
      <c r="B301" s="158"/>
      <c r="D301" s="152" t="s">
        <v>194</v>
      </c>
      <c r="E301" s="159" t="s">
        <v>1</v>
      </c>
      <c r="F301" s="160" t="s">
        <v>499</v>
      </c>
      <c r="H301" s="161">
        <v>767.6</v>
      </c>
      <c r="I301" s="162"/>
      <c r="L301" s="158"/>
      <c r="M301" s="163"/>
      <c r="T301" s="164"/>
      <c r="AT301" s="159" t="s">
        <v>194</v>
      </c>
      <c r="AU301" s="159" t="s">
        <v>86</v>
      </c>
      <c r="AV301" s="13" t="s">
        <v>86</v>
      </c>
      <c r="AW301" s="13" t="s">
        <v>32</v>
      </c>
      <c r="AX301" s="13" t="s">
        <v>76</v>
      </c>
      <c r="AY301" s="159" t="s">
        <v>130</v>
      </c>
    </row>
    <row r="302" spans="2:65" s="14" customFormat="1" ht="11.25">
      <c r="B302" s="165"/>
      <c r="D302" s="152" t="s">
        <v>194</v>
      </c>
      <c r="E302" s="166" t="s">
        <v>1</v>
      </c>
      <c r="F302" s="167" t="s">
        <v>200</v>
      </c>
      <c r="H302" s="168">
        <v>3994.1</v>
      </c>
      <c r="I302" s="169"/>
      <c r="L302" s="165"/>
      <c r="M302" s="170"/>
      <c r="T302" s="171"/>
      <c r="AT302" s="166" t="s">
        <v>194</v>
      </c>
      <c r="AU302" s="166" t="s">
        <v>86</v>
      </c>
      <c r="AV302" s="14" t="s">
        <v>137</v>
      </c>
      <c r="AW302" s="14" t="s">
        <v>32</v>
      </c>
      <c r="AX302" s="14" t="s">
        <v>84</v>
      </c>
      <c r="AY302" s="166" t="s">
        <v>130</v>
      </c>
    </row>
    <row r="303" spans="2:65" s="11" customFormat="1" ht="22.9" customHeight="1">
      <c r="B303" s="120"/>
      <c r="D303" s="121" t="s">
        <v>75</v>
      </c>
      <c r="E303" s="130" t="s">
        <v>86</v>
      </c>
      <c r="F303" s="130" t="s">
        <v>500</v>
      </c>
      <c r="I303" s="123"/>
      <c r="J303" s="131">
        <f>BK303</f>
        <v>0</v>
      </c>
      <c r="L303" s="120"/>
      <c r="M303" s="125"/>
      <c r="P303" s="126">
        <f>SUM(P304:P305)</f>
        <v>0</v>
      </c>
      <c r="R303" s="126">
        <f>SUM(R304:R305)</f>
        <v>101.59975800000001</v>
      </c>
      <c r="T303" s="127">
        <f>SUM(T304:T305)</f>
        <v>0</v>
      </c>
      <c r="AR303" s="121" t="s">
        <v>84</v>
      </c>
      <c r="AT303" s="128" t="s">
        <v>75</v>
      </c>
      <c r="AU303" s="128" t="s">
        <v>84</v>
      </c>
      <c r="AY303" s="121" t="s">
        <v>130</v>
      </c>
      <c r="BK303" s="129">
        <f>SUM(BK304:BK305)</f>
        <v>0</v>
      </c>
    </row>
    <row r="304" spans="2:65" s="1" customFormat="1" ht="37.9" customHeight="1">
      <c r="B304" s="132"/>
      <c r="C304" s="133" t="s">
        <v>501</v>
      </c>
      <c r="D304" s="133" t="s">
        <v>133</v>
      </c>
      <c r="E304" s="134" t="s">
        <v>502</v>
      </c>
      <c r="F304" s="135" t="s">
        <v>503</v>
      </c>
      <c r="G304" s="136" t="s">
        <v>249</v>
      </c>
      <c r="H304" s="137">
        <v>371.1</v>
      </c>
      <c r="I304" s="138"/>
      <c r="J304" s="139">
        <f>ROUND(I304*H304,2)</f>
        <v>0</v>
      </c>
      <c r="K304" s="135" t="s">
        <v>192</v>
      </c>
      <c r="L304" s="32"/>
      <c r="M304" s="140" t="s">
        <v>1</v>
      </c>
      <c r="N304" s="141" t="s">
        <v>41</v>
      </c>
      <c r="P304" s="142">
        <f>O304*H304</f>
        <v>0</v>
      </c>
      <c r="Q304" s="142">
        <v>0.27378000000000002</v>
      </c>
      <c r="R304" s="142">
        <f>Q304*H304</f>
        <v>101.59975800000001</v>
      </c>
      <c r="S304" s="142">
        <v>0</v>
      </c>
      <c r="T304" s="143">
        <f>S304*H304</f>
        <v>0</v>
      </c>
      <c r="AR304" s="144" t="s">
        <v>137</v>
      </c>
      <c r="AT304" s="144" t="s">
        <v>133</v>
      </c>
      <c r="AU304" s="144" t="s">
        <v>86</v>
      </c>
      <c r="AY304" s="17" t="s">
        <v>130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84</v>
      </c>
      <c r="BK304" s="145">
        <f>ROUND(I304*H304,2)</f>
        <v>0</v>
      </c>
      <c r="BL304" s="17" t="s">
        <v>137</v>
      </c>
      <c r="BM304" s="144" t="s">
        <v>504</v>
      </c>
    </row>
    <row r="305" spans="2:65" s="13" customFormat="1" ht="11.25">
      <c r="B305" s="158"/>
      <c r="D305" s="152" t="s">
        <v>194</v>
      </c>
      <c r="E305" s="159" t="s">
        <v>1</v>
      </c>
      <c r="F305" s="160" t="s">
        <v>505</v>
      </c>
      <c r="H305" s="161">
        <v>371.1</v>
      </c>
      <c r="I305" s="162"/>
      <c r="L305" s="158"/>
      <c r="M305" s="163"/>
      <c r="T305" s="164"/>
      <c r="AT305" s="159" t="s">
        <v>194</v>
      </c>
      <c r="AU305" s="159" t="s">
        <v>86</v>
      </c>
      <c r="AV305" s="13" t="s">
        <v>86</v>
      </c>
      <c r="AW305" s="13" t="s">
        <v>32</v>
      </c>
      <c r="AX305" s="13" t="s">
        <v>84</v>
      </c>
      <c r="AY305" s="159" t="s">
        <v>130</v>
      </c>
    </row>
    <row r="306" spans="2:65" s="11" customFormat="1" ht="22.9" customHeight="1">
      <c r="B306" s="120"/>
      <c r="D306" s="121" t="s">
        <v>75</v>
      </c>
      <c r="E306" s="130" t="s">
        <v>129</v>
      </c>
      <c r="F306" s="130" t="s">
        <v>506</v>
      </c>
      <c r="I306" s="123"/>
      <c r="J306" s="131">
        <f>BK306</f>
        <v>0</v>
      </c>
      <c r="L306" s="120"/>
      <c r="M306" s="125"/>
      <c r="P306" s="126">
        <f>SUM(P307:P394)</f>
        <v>0</v>
      </c>
      <c r="R306" s="126">
        <f>SUM(R307:R394)</f>
        <v>3560.9975540000005</v>
      </c>
      <c r="T306" s="127">
        <f>SUM(T307:T394)</f>
        <v>0</v>
      </c>
      <c r="AR306" s="121" t="s">
        <v>84</v>
      </c>
      <c r="AT306" s="128" t="s">
        <v>75</v>
      </c>
      <c r="AU306" s="128" t="s">
        <v>84</v>
      </c>
      <c r="AY306" s="121" t="s">
        <v>130</v>
      </c>
      <c r="BK306" s="129">
        <f>SUM(BK307:BK394)</f>
        <v>0</v>
      </c>
    </row>
    <row r="307" spans="2:65" s="1" customFormat="1" ht="24.2" customHeight="1">
      <c r="B307" s="132"/>
      <c r="C307" s="133" t="s">
        <v>507</v>
      </c>
      <c r="D307" s="133" t="s">
        <v>133</v>
      </c>
      <c r="E307" s="134" t="s">
        <v>508</v>
      </c>
      <c r="F307" s="135" t="s">
        <v>509</v>
      </c>
      <c r="G307" s="136" t="s">
        <v>191</v>
      </c>
      <c r="H307" s="137">
        <v>378</v>
      </c>
      <c r="I307" s="138"/>
      <c r="J307" s="139">
        <f>ROUND(I307*H307,2)</f>
        <v>0</v>
      </c>
      <c r="K307" s="135" t="s">
        <v>192</v>
      </c>
      <c r="L307" s="32"/>
      <c r="M307" s="140" t="s">
        <v>1</v>
      </c>
      <c r="N307" s="141" t="s">
        <v>41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137</v>
      </c>
      <c r="AT307" s="144" t="s">
        <v>133</v>
      </c>
      <c r="AU307" s="144" t="s">
        <v>86</v>
      </c>
      <c r="AY307" s="17" t="s">
        <v>130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84</v>
      </c>
      <c r="BK307" s="145">
        <f>ROUND(I307*H307,2)</f>
        <v>0</v>
      </c>
      <c r="BL307" s="17" t="s">
        <v>137</v>
      </c>
      <c r="BM307" s="144" t="s">
        <v>510</v>
      </c>
    </row>
    <row r="308" spans="2:65" s="12" customFormat="1" ht="11.25">
      <c r="B308" s="151"/>
      <c r="D308" s="152" t="s">
        <v>194</v>
      </c>
      <c r="E308" s="153" t="s">
        <v>1</v>
      </c>
      <c r="F308" s="154" t="s">
        <v>511</v>
      </c>
      <c r="H308" s="153" t="s">
        <v>1</v>
      </c>
      <c r="I308" s="155"/>
      <c r="L308" s="151"/>
      <c r="M308" s="156"/>
      <c r="T308" s="157"/>
      <c r="AT308" s="153" t="s">
        <v>194</v>
      </c>
      <c r="AU308" s="153" t="s">
        <v>86</v>
      </c>
      <c r="AV308" s="12" t="s">
        <v>84</v>
      </c>
      <c r="AW308" s="12" t="s">
        <v>32</v>
      </c>
      <c r="AX308" s="12" t="s">
        <v>76</v>
      </c>
      <c r="AY308" s="153" t="s">
        <v>130</v>
      </c>
    </row>
    <row r="309" spans="2:65" s="13" customFormat="1" ht="11.25">
      <c r="B309" s="158"/>
      <c r="D309" s="152" t="s">
        <v>194</v>
      </c>
      <c r="E309" s="159" t="s">
        <v>1</v>
      </c>
      <c r="F309" s="160" t="s">
        <v>512</v>
      </c>
      <c r="H309" s="161">
        <v>378</v>
      </c>
      <c r="I309" s="162"/>
      <c r="L309" s="158"/>
      <c r="M309" s="163"/>
      <c r="T309" s="164"/>
      <c r="AT309" s="159" t="s">
        <v>194</v>
      </c>
      <c r="AU309" s="159" t="s">
        <v>86</v>
      </c>
      <c r="AV309" s="13" t="s">
        <v>86</v>
      </c>
      <c r="AW309" s="13" t="s">
        <v>32</v>
      </c>
      <c r="AX309" s="13" t="s">
        <v>84</v>
      </c>
      <c r="AY309" s="159" t="s">
        <v>130</v>
      </c>
    </row>
    <row r="310" spans="2:65" s="1" customFormat="1" ht="16.5" customHeight="1">
      <c r="B310" s="132"/>
      <c r="C310" s="179" t="s">
        <v>513</v>
      </c>
      <c r="D310" s="179" t="s">
        <v>455</v>
      </c>
      <c r="E310" s="180" t="s">
        <v>514</v>
      </c>
      <c r="F310" s="181" t="s">
        <v>515</v>
      </c>
      <c r="G310" s="182" t="s">
        <v>439</v>
      </c>
      <c r="H310" s="183">
        <v>3143.06</v>
      </c>
      <c r="I310" s="184"/>
      <c r="J310" s="185">
        <f>ROUND(I310*H310,2)</f>
        <v>0</v>
      </c>
      <c r="K310" s="181" t="s">
        <v>192</v>
      </c>
      <c r="L310" s="186"/>
      <c r="M310" s="187" t="s">
        <v>1</v>
      </c>
      <c r="N310" s="188" t="s">
        <v>41</v>
      </c>
      <c r="P310" s="142">
        <f>O310*H310</f>
        <v>0</v>
      </c>
      <c r="Q310" s="142">
        <v>1</v>
      </c>
      <c r="R310" s="142">
        <f>Q310*H310</f>
        <v>3143.06</v>
      </c>
      <c r="S310" s="142">
        <v>0</v>
      </c>
      <c r="T310" s="143">
        <f>S310*H310</f>
        <v>0</v>
      </c>
      <c r="AR310" s="144" t="s">
        <v>146</v>
      </c>
      <c r="AT310" s="144" t="s">
        <v>455</v>
      </c>
      <c r="AU310" s="144" t="s">
        <v>86</v>
      </c>
      <c r="AY310" s="17" t="s">
        <v>130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84</v>
      </c>
      <c r="BK310" s="145">
        <f>ROUND(I310*H310,2)</f>
        <v>0</v>
      </c>
      <c r="BL310" s="17" t="s">
        <v>137</v>
      </c>
      <c r="BM310" s="144" t="s">
        <v>516</v>
      </c>
    </row>
    <row r="311" spans="2:65" s="12" customFormat="1" ht="11.25">
      <c r="B311" s="151"/>
      <c r="D311" s="152" t="s">
        <v>194</v>
      </c>
      <c r="E311" s="153" t="s">
        <v>1</v>
      </c>
      <c r="F311" s="154" t="s">
        <v>496</v>
      </c>
      <c r="H311" s="153" t="s">
        <v>1</v>
      </c>
      <c r="I311" s="155"/>
      <c r="L311" s="151"/>
      <c r="M311" s="156"/>
      <c r="T311" s="157"/>
      <c r="AT311" s="153" t="s">
        <v>194</v>
      </c>
      <c r="AU311" s="153" t="s">
        <v>86</v>
      </c>
      <c r="AV311" s="12" t="s">
        <v>84</v>
      </c>
      <c r="AW311" s="12" t="s">
        <v>32</v>
      </c>
      <c r="AX311" s="12" t="s">
        <v>76</v>
      </c>
      <c r="AY311" s="153" t="s">
        <v>130</v>
      </c>
    </row>
    <row r="312" spans="2:65" s="13" customFormat="1" ht="11.25">
      <c r="B312" s="158"/>
      <c r="D312" s="152" t="s">
        <v>194</v>
      </c>
      <c r="E312" s="159" t="s">
        <v>1</v>
      </c>
      <c r="F312" s="160" t="s">
        <v>517</v>
      </c>
      <c r="H312" s="161">
        <v>1866.5</v>
      </c>
      <c r="I312" s="162"/>
      <c r="L312" s="158"/>
      <c r="M312" s="163"/>
      <c r="T312" s="164"/>
      <c r="AT312" s="159" t="s">
        <v>194</v>
      </c>
      <c r="AU312" s="159" t="s">
        <v>86</v>
      </c>
      <c r="AV312" s="13" t="s">
        <v>86</v>
      </c>
      <c r="AW312" s="13" t="s">
        <v>32</v>
      </c>
      <c r="AX312" s="13" t="s">
        <v>76</v>
      </c>
      <c r="AY312" s="159" t="s">
        <v>130</v>
      </c>
    </row>
    <row r="313" spans="2:65" s="13" customFormat="1" ht="11.25">
      <c r="B313" s="158"/>
      <c r="D313" s="152" t="s">
        <v>194</v>
      </c>
      <c r="E313" s="159" t="s">
        <v>1</v>
      </c>
      <c r="F313" s="160" t="s">
        <v>518</v>
      </c>
      <c r="H313" s="161">
        <v>816</v>
      </c>
      <c r="I313" s="162"/>
      <c r="L313" s="158"/>
      <c r="M313" s="163"/>
      <c r="T313" s="164"/>
      <c r="AT313" s="159" t="s">
        <v>194</v>
      </c>
      <c r="AU313" s="159" t="s">
        <v>86</v>
      </c>
      <c r="AV313" s="13" t="s">
        <v>86</v>
      </c>
      <c r="AW313" s="13" t="s">
        <v>32</v>
      </c>
      <c r="AX313" s="13" t="s">
        <v>76</v>
      </c>
      <c r="AY313" s="159" t="s">
        <v>130</v>
      </c>
    </row>
    <row r="314" spans="2:65" s="13" customFormat="1" ht="11.25">
      <c r="B314" s="158"/>
      <c r="D314" s="152" t="s">
        <v>194</v>
      </c>
      <c r="E314" s="159" t="s">
        <v>1</v>
      </c>
      <c r="F314" s="160" t="s">
        <v>519</v>
      </c>
      <c r="H314" s="161">
        <v>460.56</v>
      </c>
      <c r="I314" s="162"/>
      <c r="L314" s="158"/>
      <c r="M314" s="163"/>
      <c r="T314" s="164"/>
      <c r="AT314" s="159" t="s">
        <v>194</v>
      </c>
      <c r="AU314" s="159" t="s">
        <v>86</v>
      </c>
      <c r="AV314" s="13" t="s">
        <v>86</v>
      </c>
      <c r="AW314" s="13" t="s">
        <v>32</v>
      </c>
      <c r="AX314" s="13" t="s">
        <v>76</v>
      </c>
      <c r="AY314" s="159" t="s">
        <v>130</v>
      </c>
    </row>
    <row r="315" spans="2:65" s="14" customFormat="1" ht="11.25">
      <c r="B315" s="165"/>
      <c r="D315" s="152" t="s">
        <v>194</v>
      </c>
      <c r="E315" s="166" t="s">
        <v>1</v>
      </c>
      <c r="F315" s="167" t="s">
        <v>200</v>
      </c>
      <c r="H315" s="168">
        <v>3143.06</v>
      </c>
      <c r="I315" s="169"/>
      <c r="L315" s="165"/>
      <c r="M315" s="170"/>
      <c r="T315" s="171"/>
      <c r="AT315" s="166" t="s">
        <v>194</v>
      </c>
      <c r="AU315" s="166" t="s">
        <v>86</v>
      </c>
      <c r="AV315" s="14" t="s">
        <v>137</v>
      </c>
      <c r="AW315" s="14" t="s">
        <v>32</v>
      </c>
      <c r="AX315" s="14" t="s">
        <v>84</v>
      </c>
      <c r="AY315" s="166" t="s">
        <v>130</v>
      </c>
    </row>
    <row r="316" spans="2:65" s="1" customFormat="1" ht="16.5" customHeight="1">
      <c r="B316" s="132"/>
      <c r="C316" s="179" t="s">
        <v>520</v>
      </c>
      <c r="D316" s="179" t="s">
        <v>455</v>
      </c>
      <c r="E316" s="180" t="s">
        <v>521</v>
      </c>
      <c r="F316" s="181" t="s">
        <v>522</v>
      </c>
      <c r="G316" s="182" t="s">
        <v>439</v>
      </c>
      <c r="H316" s="183">
        <v>109.82</v>
      </c>
      <c r="I316" s="184"/>
      <c r="J316" s="185">
        <f>ROUND(I316*H316,2)</f>
        <v>0</v>
      </c>
      <c r="K316" s="181" t="s">
        <v>192</v>
      </c>
      <c r="L316" s="186"/>
      <c r="M316" s="187" t="s">
        <v>1</v>
      </c>
      <c r="N316" s="188" t="s">
        <v>41</v>
      </c>
      <c r="P316" s="142">
        <f>O316*H316</f>
        <v>0</v>
      </c>
      <c r="Q316" s="142">
        <v>1</v>
      </c>
      <c r="R316" s="142">
        <f>Q316*H316</f>
        <v>109.82</v>
      </c>
      <c r="S316" s="142">
        <v>0</v>
      </c>
      <c r="T316" s="143">
        <f>S316*H316</f>
        <v>0</v>
      </c>
      <c r="AR316" s="144" t="s">
        <v>146</v>
      </c>
      <c r="AT316" s="144" t="s">
        <v>455</v>
      </c>
      <c r="AU316" s="144" t="s">
        <v>86</v>
      </c>
      <c r="AY316" s="17" t="s">
        <v>130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84</v>
      </c>
      <c r="BK316" s="145">
        <f>ROUND(I316*H316,2)</f>
        <v>0</v>
      </c>
      <c r="BL316" s="17" t="s">
        <v>137</v>
      </c>
      <c r="BM316" s="144" t="s">
        <v>523</v>
      </c>
    </row>
    <row r="317" spans="2:65" s="12" customFormat="1" ht="22.5">
      <c r="B317" s="151"/>
      <c r="D317" s="152" t="s">
        <v>194</v>
      </c>
      <c r="E317" s="153" t="s">
        <v>1</v>
      </c>
      <c r="F317" s="154" t="s">
        <v>524</v>
      </c>
      <c r="H317" s="153" t="s">
        <v>1</v>
      </c>
      <c r="I317" s="155"/>
      <c r="L317" s="151"/>
      <c r="M317" s="156"/>
      <c r="T317" s="157"/>
      <c r="AT317" s="153" t="s">
        <v>194</v>
      </c>
      <c r="AU317" s="153" t="s">
        <v>86</v>
      </c>
      <c r="AV317" s="12" t="s">
        <v>84</v>
      </c>
      <c r="AW317" s="12" t="s">
        <v>32</v>
      </c>
      <c r="AX317" s="12" t="s">
        <v>76</v>
      </c>
      <c r="AY317" s="153" t="s">
        <v>130</v>
      </c>
    </row>
    <row r="318" spans="2:65" s="13" customFormat="1" ht="11.25">
      <c r="B318" s="158"/>
      <c r="D318" s="152" t="s">
        <v>194</v>
      </c>
      <c r="E318" s="159" t="s">
        <v>1</v>
      </c>
      <c r="F318" s="160" t="s">
        <v>525</v>
      </c>
      <c r="H318" s="161">
        <v>109.82</v>
      </c>
      <c r="I318" s="162"/>
      <c r="L318" s="158"/>
      <c r="M318" s="163"/>
      <c r="T318" s="164"/>
      <c r="AT318" s="159" t="s">
        <v>194</v>
      </c>
      <c r="AU318" s="159" t="s">
        <v>86</v>
      </c>
      <c r="AV318" s="13" t="s">
        <v>86</v>
      </c>
      <c r="AW318" s="13" t="s">
        <v>32</v>
      </c>
      <c r="AX318" s="13" t="s">
        <v>84</v>
      </c>
      <c r="AY318" s="159" t="s">
        <v>130</v>
      </c>
    </row>
    <row r="319" spans="2:65" s="1" customFormat="1" ht="24.2" customHeight="1">
      <c r="B319" s="132"/>
      <c r="C319" s="133" t="s">
        <v>526</v>
      </c>
      <c r="D319" s="133" t="s">
        <v>133</v>
      </c>
      <c r="E319" s="134" t="s">
        <v>527</v>
      </c>
      <c r="F319" s="135" t="s">
        <v>528</v>
      </c>
      <c r="G319" s="136" t="s">
        <v>191</v>
      </c>
      <c r="H319" s="137">
        <v>4504.05</v>
      </c>
      <c r="I319" s="138"/>
      <c r="J319" s="139">
        <f>ROUND(I319*H319,2)</f>
        <v>0</v>
      </c>
      <c r="K319" s="135" t="s">
        <v>192</v>
      </c>
      <c r="L319" s="32"/>
      <c r="M319" s="140" t="s">
        <v>1</v>
      </c>
      <c r="N319" s="141" t="s">
        <v>41</v>
      </c>
      <c r="P319" s="142">
        <f>O319*H319</f>
        <v>0</v>
      </c>
      <c r="Q319" s="142">
        <v>0</v>
      </c>
      <c r="R319" s="142">
        <f>Q319*H319</f>
        <v>0</v>
      </c>
      <c r="S319" s="142">
        <v>0</v>
      </c>
      <c r="T319" s="143">
        <f>S319*H319</f>
        <v>0</v>
      </c>
      <c r="AR319" s="144" t="s">
        <v>137</v>
      </c>
      <c r="AT319" s="144" t="s">
        <v>133</v>
      </c>
      <c r="AU319" s="144" t="s">
        <v>86</v>
      </c>
      <c r="AY319" s="17" t="s">
        <v>130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84</v>
      </c>
      <c r="BK319" s="145">
        <f>ROUND(I319*H319,2)</f>
        <v>0</v>
      </c>
      <c r="BL319" s="17" t="s">
        <v>137</v>
      </c>
      <c r="BM319" s="144" t="s">
        <v>529</v>
      </c>
    </row>
    <row r="320" spans="2:65" s="13" customFormat="1" ht="22.5">
      <c r="B320" s="158"/>
      <c r="D320" s="152" t="s">
        <v>194</v>
      </c>
      <c r="E320" s="159" t="s">
        <v>1</v>
      </c>
      <c r="F320" s="160" t="s">
        <v>530</v>
      </c>
      <c r="H320" s="161">
        <v>2596.6</v>
      </c>
      <c r="I320" s="162"/>
      <c r="L320" s="158"/>
      <c r="M320" s="163"/>
      <c r="T320" s="164"/>
      <c r="AT320" s="159" t="s">
        <v>194</v>
      </c>
      <c r="AU320" s="159" t="s">
        <v>86</v>
      </c>
      <c r="AV320" s="13" t="s">
        <v>86</v>
      </c>
      <c r="AW320" s="13" t="s">
        <v>32</v>
      </c>
      <c r="AX320" s="13" t="s">
        <v>76</v>
      </c>
      <c r="AY320" s="159" t="s">
        <v>130</v>
      </c>
    </row>
    <row r="321" spans="2:51" s="12" customFormat="1" ht="11.25">
      <c r="B321" s="151"/>
      <c r="D321" s="152" t="s">
        <v>194</v>
      </c>
      <c r="E321" s="153" t="s">
        <v>1</v>
      </c>
      <c r="F321" s="154" t="s">
        <v>531</v>
      </c>
      <c r="H321" s="153" t="s">
        <v>1</v>
      </c>
      <c r="I321" s="155"/>
      <c r="L321" s="151"/>
      <c r="M321" s="156"/>
      <c r="T321" s="157"/>
      <c r="AT321" s="153" t="s">
        <v>194</v>
      </c>
      <c r="AU321" s="153" t="s">
        <v>86</v>
      </c>
      <c r="AV321" s="12" t="s">
        <v>84</v>
      </c>
      <c r="AW321" s="12" t="s">
        <v>32</v>
      </c>
      <c r="AX321" s="12" t="s">
        <v>76</v>
      </c>
      <c r="AY321" s="153" t="s">
        <v>130</v>
      </c>
    </row>
    <row r="322" spans="2:51" s="13" customFormat="1" ht="11.25">
      <c r="B322" s="158"/>
      <c r="D322" s="152" t="s">
        <v>194</v>
      </c>
      <c r="E322" s="159" t="s">
        <v>1</v>
      </c>
      <c r="F322" s="160" t="s">
        <v>532</v>
      </c>
      <c r="H322" s="161">
        <v>-43.73</v>
      </c>
      <c r="I322" s="162"/>
      <c r="L322" s="158"/>
      <c r="M322" s="163"/>
      <c r="T322" s="164"/>
      <c r="AT322" s="159" t="s">
        <v>194</v>
      </c>
      <c r="AU322" s="159" t="s">
        <v>86</v>
      </c>
      <c r="AV322" s="13" t="s">
        <v>86</v>
      </c>
      <c r="AW322" s="13" t="s">
        <v>32</v>
      </c>
      <c r="AX322" s="13" t="s">
        <v>76</v>
      </c>
      <c r="AY322" s="159" t="s">
        <v>130</v>
      </c>
    </row>
    <row r="323" spans="2:51" s="13" customFormat="1" ht="11.25">
      <c r="B323" s="158"/>
      <c r="D323" s="152" t="s">
        <v>194</v>
      </c>
      <c r="E323" s="159" t="s">
        <v>1</v>
      </c>
      <c r="F323" s="160" t="s">
        <v>533</v>
      </c>
      <c r="H323" s="161">
        <v>-32.369999999999997</v>
      </c>
      <c r="I323" s="162"/>
      <c r="L323" s="158"/>
      <c r="M323" s="163"/>
      <c r="T323" s="164"/>
      <c r="AT323" s="159" t="s">
        <v>194</v>
      </c>
      <c r="AU323" s="159" t="s">
        <v>86</v>
      </c>
      <c r="AV323" s="13" t="s">
        <v>86</v>
      </c>
      <c r="AW323" s="13" t="s">
        <v>32</v>
      </c>
      <c r="AX323" s="13" t="s">
        <v>76</v>
      </c>
      <c r="AY323" s="159" t="s">
        <v>130</v>
      </c>
    </row>
    <row r="324" spans="2:51" s="15" customFormat="1" ht="11.25">
      <c r="B324" s="172"/>
      <c r="D324" s="152" t="s">
        <v>194</v>
      </c>
      <c r="E324" s="173" t="s">
        <v>1</v>
      </c>
      <c r="F324" s="174" t="s">
        <v>277</v>
      </c>
      <c r="H324" s="175">
        <v>2520.5</v>
      </c>
      <c r="I324" s="176"/>
      <c r="L324" s="172"/>
      <c r="M324" s="177"/>
      <c r="T324" s="178"/>
      <c r="AT324" s="173" t="s">
        <v>194</v>
      </c>
      <c r="AU324" s="173" t="s">
        <v>86</v>
      </c>
      <c r="AV324" s="15" t="s">
        <v>140</v>
      </c>
      <c r="AW324" s="15" t="s">
        <v>32</v>
      </c>
      <c r="AX324" s="15" t="s">
        <v>76</v>
      </c>
      <c r="AY324" s="173" t="s">
        <v>130</v>
      </c>
    </row>
    <row r="325" spans="2:51" s="13" customFormat="1" ht="11.25">
      <c r="B325" s="158"/>
      <c r="D325" s="152" t="s">
        <v>194</v>
      </c>
      <c r="E325" s="159" t="s">
        <v>1</v>
      </c>
      <c r="F325" s="160" t="s">
        <v>534</v>
      </c>
      <c r="H325" s="161">
        <v>1015.1</v>
      </c>
      <c r="I325" s="162"/>
      <c r="L325" s="158"/>
      <c r="M325" s="163"/>
      <c r="T325" s="164"/>
      <c r="AT325" s="159" t="s">
        <v>194</v>
      </c>
      <c r="AU325" s="159" t="s">
        <v>86</v>
      </c>
      <c r="AV325" s="13" t="s">
        <v>86</v>
      </c>
      <c r="AW325" s="13" t="s">
        <v>32</v>
      </c>
      <c r="AX325" s="13" t="s">
        <v>76</v>
      </c>
      <c r="AY325" s="159" t="s">
        <v>130</v>
      </c>
    </row>
    <row r="326" spans="2:51" s="13" customFormat="1" ht="11.25">
      <c r="B326" s="158"/>
      <c r="D326" s="152" t="s">
        <v>194</v>
      </c>
      <c r="E326" s="159" t="s">
        <v>1</v>
      </c>
      <c r="F326" s="160" t="s">
        <v>535</v>
      </c>
      <c r="H326" s="161">
        <v>344</v>
      </c>
      <c r="I326" s="162"/>
      <c r="L326" s="158"/>
      <c r="M326" s="163"/>
      <c r="T326" s="164"/>
      <c r="AT326" s="159" t="s">
        <v>194</v>
      </c>
      <c r="AU326" s="159" t="s">
        <v>86</v>
      </c>
      <c r="AV326" s="13" t="s">
        <v>86</v>
      </c>
      <c r="AW326" s="13" t="s">
        <v>32</v>
      </c>
      <c r="AX326" s="13" t="s">
        <v>76</v>
      </c>
      <c r="AY326" s="159" t="s">
        <v>130</v>
      </c>
    </row>
    <row r="327" spans="2:51" s="12" customFormat="1" ht="11.25">
      <c r="B327" s="151"/>
      <c r="D327" s="152" t="s">
        <v>194</v>
      </c>
      <c r="E327" s="153" t="s">
        <v>1</v>
      </c>
      <c r="F327" s="154" t="s">
        <v>536</v>
      </c>
      <c r="H327" s="153" t="s">
        <v>1</v>
      </c>
      <c r="I327" s="155"/>
      <c r="L327" s="151"/>
      <c r="M327" s="156"/>
      <c r="T327" s="157"/>
      <c r="AT327" s="153" t="s">
        <v>194</v>
      </c>
      <c r="AU327" s="153" t="s">
        <v>86</v>
      </c>
      <c r="AV327" s="12" t="s">
        <v>84</v>
      </c>
      <c r="AW327" s="12" t="s">
        <v>32</v>
      </c>
      <c r="AX327" s="12" t="s">
        <v>76</v>
      </c>
      <c r="AY327" s="153" t="s">
        <v>130</v>
      </c>
    </row>
    <row r="328" spans="2:51" s="13" customFormat="1" ht="11.25">
      <c r="B328" s="158"/>
      <c r="D328" s="152" t="s">
        <v>194</v>
      </c>
      <c r="E328" s="159" t="s">
        <v>1</v>
      </c>
      <c r="F328" s="160" t="s">
        <v>537</v>
      </c>
      <c r="H328" s="161">
        <v>-42.12</v>
      </c>
      <c r="I328" s="162"/>
      <c r="L328" s="158"/>
      <c r="M328" s="163"/>
      <c r="T328" s="164"/>
      <c r="AT328" s="159" t="s">
        <v>194</v>
      </c>
      <c r="AU328" s="159" t="s">
        <v>86</v>
      </c>
      <c r="AV328" s="13" t="s">
        <v>86</v>
      </c>
      <c r="AW328" s="13" t="s">
        <v>32</v>
      </c>
      <c r="AX328" s="13" t="s">
        <v>76</v>
      </c>
      <c r="AY328" s="159" t="s">
        <v>130</v>
      </c>
    </row>
    <row r="329" spans="2:51" s="13" customFormat="1" ht="11.25">
      <c r="B329" s="158"/>
      <c r="D329" s="152" t="s">
        <v>194</v>
      </c>
      <c r="E329" s="159" t="s">
        <v>1</v>
      </c>
      <c r="F329" s="160" t="s">
        <v>538</v>
      </c>
      <c r="H329" s="161">
        <v>-14.37</v>
      </c>
      <c r="I329" s="162"/>
      <c r="L329" s="158"/>
      <c r="M329" s="163"/>
      <c r="T329" s="164"/>
      <c r="AT329" s="159" t="s">
        <v>194</v>
      </c>
      <c r="AU329" s="159" t="s">
        <v>86</v>
      </c>
      <c r="AV329" s="13" t="s">
        <v>86</v>
      </c>
      <c r="AW329" s="13" t="s">
        <v>32</v>
      </c>
      <c r="AX329" s="13" t="s">
        <v>76</v>
      </c>
      <c r="AY329" s="159" t="s">
        <v>130</v>
      </c>
    </row>
    <row r="330" spans="2:51" s="15" customFormat="1" ht="11.25">
      <c r="B330" s="172"/>
      <c r="D330" s="152" t="s">
        <v>194</v>
      </c>
      <c r="E330" s="173" t="s">
        <v>1</v>
      </c>
      <c r="F330" s="174" t="s">
        <v>277</v>
      </c>
      <c r="H330" s="175">
        <v>1302.6100000000001</v>
      </c>
      <c r="I330" s="176"/>
      <c r="L330" s="172"/>
      <c r="M330" s="177"/>
      <c r="T330" s="178"/>
      <c r="AT330" s="173" t="s">
        <v>194</v>
      </c>
      <c r="AU330" s="173" t="s">
        <v>86</v>
      </c>
      <c r="AV330" s="15" t="s">
        <v>140</v>
      </c>
      <c r="AW330" s="15" t="s">
        <v>32</v>
      </c>
      <c r="AX330" s="15" t="s">
        <v>76</v>
      </c>
      <c r="AY330" s="173" t="s">
        <v>130</v>
      </c>
    </row>
    <row r="331" spans="2:51" s="13" customFormat="1" ht="11.25">
      <c r="B331" s="158"/>
      <c r="D331" s="152" t="s">
        <v>194</v>
      </c>
      <c r="E331" s="159" t="s">
        <v>1</v>
      </c>
      <c r="F331" s="160" t="s">
        <v>499</v>
      </c>
      <c r="H331" s="161">
        <v>767.6</v>
      </c>
      <c r="I331" s="162"/>
      <c r="L331" s="158"/>
      <c r="M331" s="163"/>
      <c r="T331" s="164"/>
      <c r="AT331" s="159" t="s">
        <v>194</v>
      </c>
      <c r="AU331" s="159" t="s">
        <v>86</v>
      </c>
      <c r="AV331" s="13" t="s">
        <v>86</v>
      </c>
      <c r="AW331" s="13" t="s">
        <v>32</v>
      </c>
      <c r="AX331" s="13" t="s">
        <v>76</v>
      </c>
      <c r="AY331" s="159" t="s">
        <v>130</v>
      </c>
    </row>
    <row r="332" spans="2:51" s="12" customFormat="1" ht="11.25">
      <c r="B332" s="151"/>
      <c r="D332" s="152" t="s">
        <v>194</v>
      </c>
      <c r="E332" s="153" t="s">
        <v>1</v>
      </c>
      <c r="F332" s="154" t="s">
        <v>536</v>
      </c>
      <c r="H332" s="153" t="s">
        <v>1</v>
      </c>
      <c r="I332" s="155"/>
      <c r="L332" s="151"/>
      <c r="M332" s="156"/>
      <c r="T332" s="157"/>
      <c r="AT332" s="153" t="s">
        <v>194</v>
      </c>
      <c r="AU332" s="153" t="s">
        <v>86</v>
      </c>
      <c r="AV332" s="12" t="s">
        <v>84</v>
      </c>
      <c r="AW332" s="12" t="s">
        <v>32</v>
      </c>
      <c r="AX332" s="12" t="s">
        <v>76</v>
      </c>
      <c r="AY332" s="153" t="s">
        <v>130</v>
      </c>
    </row>
    <row r="333" spans="2:51" s="13" customFormat="1" ht="11.25">
      <c r="B333" s="158"/>
      <c r="D333" s="152" t="s">
        <v>194</v>
      </c>
      <c r="E333" s="159" t="s">
        <v>1</v>
      </c>
      <c r="F333" s="160" t="s">
        <v>539</v>
      </c>
      <c r="H333" s="161">
        <v>-58.22</v>
      </c>
      <c r="I333" s="162"/>
      <c r="L333" s="158"/>
      <c r="M333" s="163"/>
      <c r="T333" s="164"/>
      <c r="AT333" s="159" t="s">
        <v>194</v>
      </c>
      <c r="AU333" s="159" t="s">
        <v>86</v>
      </c>
      <c r="AV333" s="13" t="s">
        <v>86</v>
      </c>
      <c r="AW333" s="13" t="s">
        <v>32</v>
      </c>
      <c r="AX333" s="13" t="s">
        <v>76</v>
      </c>
      <c r="AY333" s="159" t="s">
        <v>130</v>
      </c>
    </row>
    <row r="334" spans="2:51" s="13" customFormat="1" ht="11.25">
      <c r="B334" s="158"/>
      <c r="D334" s="152" t="s">
        <v>194</v>
      </c>
      <c r="E334" s="159" t="s">
        <v>1</v>
      </c>
      <c r="F334" s="160" t="s">
        <v>540</v>
      </c>
      <c r="H334" s="161">
        <v>-28.44</v>
      </c>
      <c r="I334" s="162"/>
      <c r="L334" s="158"/>
      <c r="M334" s="163"/>
      <c r="T334" s="164"/>
      <c r="AT334" s="159" t="s">
        <v>194</v>
      </c>
      <c r="AU334" s="159" t="s">
        <v>86</v>
      </c>
      <c r="AV334" s="13" t="s">
        <v>86</v>
      </c>
      <c r="AW334" s="13" t="s">
        <v>32</v>
      </c>
      <c r="AX334" s="13" t="s">
        <v>76</v>
      </c>
      <c r="AY334" s="159" t="s">
        <v>130</v>
      </c>
    </row>
    <row r="335" spans="2:51" s="15" customFormat="1" ht="11.25">
      <c r="B335" s="172"/>
      <c r="D335" s="152" t="s">
        <v>194</v>
      </c>
      <c r="E335" s="173" t="s">
        <v>1</v>
      </c>
      <c r="F335" s="174" t="s">
        <v>277</v>
      </c>
      <c r="H335" s="175">
        <v>680.93999999999994</v>
      </c>
      <c r="I335" s="176"/>
      <c r="L335" s="172"/>
      <c r="M335" s="177"/>
      <c r="T335" s="178"/>
      <c r="AT335" s="173" t="s">
        <v>194</v>
      </c>
      <c r="AU335" s="173" t="s">
        <v>86</v>
      </c>
      <c r="AV335" s="15" t="s">
        <v>140</v>
      </c>
      <c r="AW335" s="15" t="s">
        <v>32</v>
      </c>
      <c r="AX335" s="15" t="s">
        <v>76</v>
      </c>
      <c r="AY335" s="173" t="s">
        <v>130</v>
      </c>
    </row>
    <row r="336" spans="2:51" s="14" customFormat="1" ht="11.25">
      <c r="B336" s="165"/>
      <c r="D336" s="152" t="s">
        <v>194</v>
      </c>
      <c r="E336" s="166" t="s">
        <v>1</v>
      </c>
      <c r="F336" s="167" t="s">
        <v>200</v>
      </c>
      <c r="H336" s="168">
        <v>4504.05</v>
      </c>
      <c r="I336" s="169"/>
      <c r="L336" s="165"/>
      <c r="M336" s="170"/>
      <c r="T336" s="171"/>
      <c r="AT336" s="166" t="s">
        <v>194</v>
      </c>
      <c r="AU336" s="166" t="s">
        <v>86</v>
      </c>
      <c r="AV336" s="14" t="s">
        <v>137</v>
      </c>
      <c r="AW336" s="14" t="s">
        <v>32</v>
      </c>
      <c r="AX336" s="14" t="s">
        <v>84</v>
      </c>
      <c r="AY336" s="166" t="s">
        <v>130</v>
      </c>
    </row>
    <row r="337" spans="2:65" s="1" customFormat="1" ht="24.2" customHeight="1">
      <c r="B337" s="132"/>
      <c r="C337" s="133" t="s">
        <v>541</v>
      </c>
      <c r="D337" s="133" t="s">
        <v>133</v>
      </c>
      <c r="E337" s="134" t="s">
        <v>542</v>
      </c>
      <c r="F337" s="135" t="s">
        <v>543</v>
      </c>
      <c r="G337" s="136" t="s">
        <v>191</v>
      </c>
      <c r="H337" s="137">
        <v>3956.6</v>
      </c>
      <c r="I337" s="138"/>
      <c r="J337" s="139">
        <f>ROUND(I337*H337,2)</f>
        <v>0</v>
      </c>
      <c r="K337" s="135" t="s">
        <v>192</v>
      </c>
      <c r="L337" s="32"/>
      <c r="M337" s="140" t="s">
        <v>1</v>
      </c>
      <c r="N337" s="141" t="s">
        <v>41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137</v>
      </c>
      <c r="AT337" s="144" t="s">
        <v>133</v>
      </c>
      <c r="AU337" s="144" t="s">
        <v>86</v>
      </c>
      <c r="AY337" s="17" t="s">
        <v>130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7" t="s">
        <v>84</v>
      </c>
      <c r="BK337" s="145">
        <f>ROUND(I337*H337,2)</f>
        <v>0</v>
      </c>
      <c r="BL337" s="17" t="s">
        <v>137</v>
      </c>
      <c r="BM337" s="144" t="s">
        <v>544</v>
      </c>
    </row>
    <row r="338" spans="2:65" s="13" customFormat="1" ht="11.25">
      <c r="B338" s="158"/>
      <c r="D338" s="152" t="s">
        <v>194</v>
      </c>
      <c r="E338" s="159" t="s">
        <v>1</v>
      </c>
      <c r="F338" s="160" t="s">
        <v>545</v>
      </c>
      <c r="H338" s="161">
        <v>2596.6</v>
      </c>
      <c r="I338" s="162"/>
      <c r="L338" s="158"/>
      <c r="M338" s="163"/>
      <c r="T338" s="164"/>
      <c r="AT338" s="159" t="s">
        <v>194</v>
      </c>
      <c r="AU338" s="159" t="s">
        <v>86</v>
      </c>
      <c r="AV338" s="13" t="s">
        <v>86</v>
      </c>
      <c r="AW338" s="13" t="s">
        <v>32</v>
      </c>
      <c r="AX338" s="13" t="s">
        <v>76</v>
      </c>
      <c r="AY338" s="159" t="s">
        <v>130</v>
      </c>
    </row>
    <row r="339" spans="2:65" s="13" customFormat="1" ht="11.25">
      <c r="B339" s="158"/>
      <c r="D339" s="152" t="s">
        <v>194</v>
      </c>
      <c r="E339" s="159" t="s">
        <v>1</v>
      </c>
      <c r="F339" s="160" t="s">
        <v>498</v>
      </c>
      <c r="H339" s="161">
        <v>1360</v>
      </c>
      <c r="I339" s="162"/>
      <c r="L339" s="158"/>
      <c r="M339" s="163"/>
      <c r="T339" s="164"/>
      <c r="AT339" s="159" t="s">
        <v>194</v>
      </c>
      <c r="AU339" s="159" t="s">
        <v>86</v>
      </c>
      <c r="AV339" s="13" t="s">
        <v>86</v>
      </c>
      <c r="AW339" s="13" t="s">
        <v>32</v>
      </c>
      <c r="AX339" s="13" t="s">
        <v>76</v>
      </c>
      <c r="AY339" s="159" t="s">
        <v>130</v>
      </c>
    </row>
    <row r="340" spans="2:65" s="14" customFormat="1" ht="11.25">
      <c r="B340" s="165"/>
      <c r="D340" s="152" t="s">
        <v>194</v>
      </c>
      <c r="E340" s="166" t="s">
        <v>1</v>
      </c>
      <c r="F340" s="167" t="s">
        <v>200</v>
      </c>
      <c r="H340" s="168">
        <v>3956.6</v>
      </c>
      <c r="I340" s="169"/>
      <c r="L340" s="165"/>
      <c r="M340" s="170"/>
      <c r="T340" s="171"/>
      <c r="AT340" s="166" t="s">
        <v>194</v>
      </c>
      <c r="AU340" s="166" t="s">
        <v>86</v>
      </c>
      <c r="AV340" s="14" t="s">
        <v>137</v>
      </c>
      <c r="AW340" s="14" t="s">
        <v>32</v>
      </c>
      <c r="AX340" s="14" t="s">
        <v>84</v>
      </c>
      <c r="AY340" s="166" t="s">
        <v>130</v>
      </c>
    </row>
    <row r="341" spans="2:65" s="1" customFormat="1" ht="21.75" customHeight="1">
      <c r="B341" s="132"/>
      <c r="C341" s="133" t="s">
        <v>546</v>
      </c>
      <c r="D341" s="133" t="s">
        <v>133</v>
      </c>
      <c r="E341" s="134" t="s">
        <v>547</v>
      </c>
      <c r="F341" s="135" t="s">
        <v>548</v>
      </c>
      <c r="G341" s="136" t="s">
        <v>191</v>
      </c>
      <c r="H341" s="137">
        <v>2787</v>
      </c>
      <c r="I341" s="138"/>
      <c r="J341" s="139">
        <f>ROUND(I341*H341,2)</f>
        <v>0</v>
      </c>
      <c r="K341" s="135" t="s">
        <v>192</v>
      </c>
      <c r="L341" s="32"/>
      <c r="M341" s="140" t="s">
        <v>1</v>
      </c>
      <c r="N341" s="141" t="s">
        <v>41</v>
      </c>
      <c r="P341" s="142">
        <f>O341*H341</f>
        <v>0</v>
      </c>
      <c r="Q341" s="142">
        <v>0</v>
      </c>
      <c r="R341" s="142">
        <f>Q341*H341</f>
        <v>0</v>
      </c>
      <c r="S341" s="142">
        <v>0</v>
      </c>
      <c r="T341" s="143">
        <f>S341*H341</f>
        <v>0</v>
      </c>
      <c r="AR341" s="144" t="s">
        <v>137</v>
      </c>
      <c r="AT341" s="144" t="s">
        <v>133</v>
      </c>
      <c r="AU341" s="144" t="s">
        <v>86</v>
      </c>
      <c r="AY341" s="17" t="s">
        <v>130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7" t="s">
        <v>84</v>
      </c>
      <c r="BK341" s="145">
        <f>ROUND(I341*H341,2)</f>
        <v>0</v>
      </c>
      <c r="BL341" s="17" t="s">
        <v>137</v>
      </c>
      <c r="BM341" s="144" t="s">
        <v>549</v>
      </c>
    </row>
    <row r="342" spans="2:65" s="13" customFormat="1" ht="11.25">
      <c r="B342" s="158"/>
      <c r="D342" s="152" t="s">
        <v>194</v>
      </c>
      <c r="E342" s="159" t="s">
        <v>1</v>
      </c>
      <c r="F342" s="160" t="s">
        <v>550</v>
      </c>
      <c r="H342" s="161">
        <v>2787</v>
      </c>
      <c r="I342" s="162"/>
      <c r="L342" s="158"/>
      <c r="M342" s="163"/>
      <c r="T342" s="164"/>
      <c r="AT342" s="159" t="s">
        <v>194</v>
      </c>
      <c r="AU342" s="159" t="s">
        <v>86</v>
      </c>
      <c r="AV342" s="13" t="s">
        <v>86</v>
      </c>
      <c r="AW342" s="13" t="s">
        <v>32</v>
      </c>
      <c r="AX342" s="13" t="s">
        <v>84</v>
      </c>
      <c r="AY342" s="159" t="s">
        <v>130</v>
      </c>
    </row>
    <row r="343" spans="2:65" s="1" customFormat="1" ht="33" customHeight="1">
      <c r="B343" s="132"/>
      <c r="C343" s="133" t="s">
        <v>551</v>
      </c>
      <c r="D343" s="133" t="s">
        <v>133</v>
      </c>
      <c r="E343" s="134" t="s">
        <v>552</v>
      </c>
      <c r="F343" s="135" t="s">
        <v>553</v>
      </c>
      <c r="G343" s="136" t="s">
        <v>191</v>
      </c>
      <c r="H343" s="137">
        <v>2787</v>
      </c>
      <c r="I343" s="138"/>
      <c r="J343" s="139">
        <f>ROUND(I343*H343,2)</f>
        <v>0</v>
      </c>
      <c r="K343" s="135" t="s">
        <v>218</v>
      </c>
      <c r="L343" s="32"/>
      <c r="M343" s="140" t="s">
        <v>1</v>
      </c>
      <c r="N343" s="141" t="s">
        <v>41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137</v>
      </c>
      <c r="AT343" s="144" t="s">
        <v>133</v>
      </c>
      <c r="AU343" s="144" t="s">
        <v>86</v>
      </c>
      <c r="AY343" s="17" t="s">
        <v>130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84</v>
      </c>
      <c r="BK343" s="145">
        <f>ROUND(I343*H343,2)</f>
        <v>0</v>
      </c>
      <c r="BL343" s="17" t="s">
        <v>137</v>
      </c>
      <c r="BM343" s="144" t="s">
        <v>554</v>
      </c>
    </row>
    <row r="344" spans="2:65" s="13" customFormat="1" ht="11.25">
      <c r="B344" s="158"/>
      <c r="D344" s="152" t="s">
        <v>194</v>
      </c>
      <c r="E344" s="159" t="s">
        <v>1</v>
      </c>
      <c r="F344" s="160" t="s">
        <v>555</v>
      </c>
      <c r="H344" s="161">
        <v>2787</v>
      </c>
      <c r="I344" s="162"/>
      <c r="L344" s="158"/>
      <c r="M344" s="163"/>
      <c r="T344" s="164"/>
      <c r="AT344" s="159" t="s">
        <v>194</v>
      </c>
      <c r="AU344" s="159" t="s">
        <v>86</v>
      </c>
      <c r="AV344" s="13" t="s">
        <v>86</v>
      </c>
      <c r="AW344" s="13" t="s">
        <v>32</v>
      </c>
      <c r="AX344" s="13" t="s">
        <v>84</v>
      </c>
      <c r="AY344" s="159" t="s">
        <v>130</v>
      </c>
    </row>
    <row r="345" spans="2:65" s="1" customFormat="1" ht="24.2" customHeight="1">
      <c r="B345" s="132"/>
      <c r="C345" s="133" t="s">
        <v>556</v>
      </c>
      <c r="D345" s="133" t="s">
        <v>133</v>
      </c>
      <c r="E345" s="134" t="s">
        <v>557</v>
      </c>
      <c r="F345" s="135" t="s">
        <v>558</v>
      </c>
      <c r="G345" s="136" t="s">
        <v>191</v>
      </c>
      <c r="H345" s="137">
        <v>2787</v>
      </c>
      <c r="I345" s="138"/>
      <c r="J345" s="139">
        <f>ROUND(I345*H345,2)</f>
        <v>0</v>
      </c>
      <c r="K345" s="135" t="s">
        <v>192</v>
      </c>
      <c r="L345" s="32"/>
      <c r="M345" s="140" t="s">
        <v>1</v>
      </c>
      <c r="N345" s="141" t="s">
        <v>41</v>
      </c>
      <c r="P345" s="142">
        <f>O345*H345</f>
        <v>0</v>
      </c>
      <c r="Q345" s="142">
        <v>0</v>
      </c>
      <c r="R345" s="142">
        <f>Q345*H345</f>
        <v>0</v>
      </c>
      <c r="S345" s="142">
        <v>0</v>
      </c>
      <c r="T345" s="143">
        <f>S345*H345</f>
        <v>0</v>
      </c>
      <c r="AR345" s="144" t="s">
        <v>137</v>
      </c>
      <c r="AT345" s="144" t="s">
        <v>133</v>
      </c>
      <c r="AU345" s="144" t="s">
        <v>86</v>
      </c>
      <c r="AY345" s="17" t="s">
        <v>130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7" t="s">
        <v>84</v>
      </c>
      <c r="BK345" s="145">
        <f>ROUND(I345*H345,2)</f>
        <v>0</v>
      </c>
      <c r="BL345" s="17" t="s">
        <v>137</v>
      </c>
      <c r="BM345" s="144" t="s">
        <v>559</v>
      </c>
    </row>
    <row r="346" spans="2:65" s="1" customFormat="1" ht="24.2" customHeight="1">
      <c r="B346" s="132"/>
      <c r="C346" s="133" t="s">
        <v>560</v>
      </c>
      <c r="D346" s="133" t="s">
        <v>133</v>
      </c>
      <c r="E346" s="134" t="s">
        <v>561</v>
      </c>
      <c r="F346" s="135" t="s">
        <v>562</v>
      </c>
      <c r="G346" s="136" t="s">
        <v>191</v>
      </c>
      <c r="H346" s="137">
        <v>14.84</v>
      </c>
      <c r="I346" s="138"/>
      <c r="J346" s="139">
        <f>ROUND(I346*H346,2)</f>
        <v>0</v>
      </c>
      <c r="K346" s="135" t="s">
        <v>192</v>
      </c>
      <c r="L346" s="32"/>
      <c r="M346" s="140" t="s">
        <v>1</v>
      </c>
      <c r="N346" s="141" t="s">
        <v>41</v>
      </c>
      <c r="P346" s="142">
        <f>O346*H346</f>
        <v>0</v>
      </c>
      <c r="Q346" s="142">
        <v>0.1837</v>
      </c>
      <c r="R346" s="142">
        <f>Q346*H346</f>
        <v>2.726108</v>
      </c>
      <c r="S346" s="142">
        <v>0</v>
      </c>
      <c r="T346" s="143">
        <f>S346*H346</f>
        <v>0</v>
      </c>
      <c r="AR346" s="144" t="s">
        <v>137</v>
      </c>
      <c r="AT346" s="144" t="s">
        <v>133</v>
      </c>
      <c r="AU346" s="144" t="s">
        <v>86</v>
      </c>
      <c r="AY346" s="17" t="s">
        <v>130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84</v>
      </c>
      <c r="BK346" s="145">
        <f>ROUND(I346*H346,2)</f>
        <v>0</v>
      </c>
      <c r="BL346" s="17" t="s">
        <v>137</v>
      </c>
      <c r="BM346" s="144" t="s">
        <v>563</v>
      </c>
    </row>
    <row r="347" spans="2:65" s="12" customFormat="1" ht="11.25">
      <c r="B347" s="151"/>
      <c r="D347" s="152" t="s">
        <v>194</v>
      </c>
      <c r="E347" s="153" t="s">
        <v>1</v>
      </c>
      <c r="F347" s="154" t="s">
        <v>564</v>
      </c>
      <c r="H347" s="153" t="s">
        <v>1</v>
      </c>
      <c r="I347" s="155"/>
      <c r="L347" s="151"/>
      <c r="M347" s="156"/>
      <c r="T347" s="157"/>
      <c r="AT347" s="153" t="s">
        <v>194</v>
      </c>
      <c r="AU347" s="153" t="s">
        <v>86</v>
      </c>
      <c r="AV347" s="12" t="s">
        <v>84</v>
      </c>
      <c r="AW347" s="12" t="s">
        <v>32</v>
      </c>
      <c r="AX347" s="12" t="s">
        <v>76</v>
      </c>
      <c r="AY347" s="153" t="s">
        <v>130</v>
      </c>
    </row>
    <row r="348" spans="2:65" s="13" customFormat="1" ht="11.25">
      <c r="B348" s="158"/>
      <c r="D348" s="152" t="s">
        <v>194</v>
      </c>
      <c r="E348" s="159" t="s">
        <v>1</v>
      </c>
      <c r="F348" s="160" t="s">
        <v>565</v>
      </c>
      <c r="H348" s="161">
        <v>5.12</v>
      </c>
      <c r="I348" s="162"/>
      <c r="L348" s="158"/>
      <c r="M348" s="163"/>
      <c r="T348" s="164"/>
      <c r="AT348" s="159" t="s">
        <v>194</v>
      </c>
      <c r="AU348" s="159" t="s">
        <v>86</v>
      </c>
      <c r="AV348" s="13" t="s">
        <v>86</v>
      </c>
      <c r="AW348" s="13" t="s">
        <v>32</v>
      </c>
      <c r="AX348" s="13" t="s">
        <v>76</v>
      </c>
      <c r="AY348" s="159" t="s">
        <v>130</v>
      </c>
    </row>
    <row r="349" spans="2:65" s="13" customFormat="1" ht="11.25">
      <c r="B349" s="158"/>
      <c r="D349" s="152" t="s">
        <v>194</v>
      </c>
      <c r="E349" s="159" t="s">
        <v>1</v>
      </c>
      <c r="F349" s="160" t="s">
        <v>566</v>
      </c>
      <c r="H349" s="161">
        <v>9.7200000000000006</v>
      </c>
      <c r="I349" s="162"/>
      <c r="L349" s="158"/>
      <c r="M349" s="163"/>
      <c r="T349" s="164"/>
      <c r="AT349" s="159" t="s">
        <v>194</v>
      </c>
      <c r="AU349" s="159" t="s">
        <v>86</v>
      </c>
      <c r="AV349" s="13" t="s">
        <v>86</v>
      </c>
      <c r="AW349" s="13" t="s">
        <v>32</v>
      </c>
      <c r="AX349" s="13" t="s">
        <v>76</v>
      </c>
      <c r="AY349" s="159" t="s">
        <v>130</v>
      </c>
    </row>
    <row r="350" spans="2:65" s="14" customFormat="1" ht="11.25">
      <c r="B350" s="165"/>
      <c r="D350" s="152" t="s">
        <v>194</v>
      </c>
      <c r="E350" s="166" t="s">
        <v>1</v>
      </c>
      <c r="F350" s="167" t="s">
        <v>200</v>
      </c>
      <c r="H350" s="168">
        <v>14.84</v>
      </c>
      <c r="I350" s="169"/>
      <c r="L350" s="165"/>
      <c r="M350" s="170"/>
      <c r="T350" s="171"/>
      <c r="AT350" s="166" t="s">
        <v>194</v>
      </c>
      <c r="AU350" s="166" t="s">
        <v>86</v>
      </c>
      <c r="AV350" s="14" t="s">
        <v>137</v>
      </c>
      <c r="AW350" s="14" t="s">
        <v>32</v>
      </c>
      <c r="AX350" s="14" t="s">
        <v>84</v>
      </c>
      <c r="AY350" s="166" t="s">
        <v>130</v>
      </c>
    </row>
    <row r="351" spans="2:65" s="1" customFormat="1" ht="16.5" customHeight="1">
      <c r="B351" s="132"/>
      <c r="C351" s="179" t="s">
        <v>567</v>
      </c>
      <c r="D351" s="179" t="s">
        <v>455</v>
      </c>
      <c r="E351" s="180" t="s">
        <v>568</v>
      </c>
      <c r="F351" s="181" t="s">
        <v>569</v>
      </c>
      <c r="G351" s="182" t="s">
        <v>191</v>
      </c>
      <c r="H351" s="183">
        <v>15.582000000000001</v>
      </c>
      <c r="I351" s="184"/>
      <c r="J351" s="185">
        <f>ROUND(I351*H351,2)</f>
        <v>0</v>
      </c>
      <c r="K351" s="181" t="s">
        <v>192</v>
      </c>
      <c r="L351" s="186"/>
      <c r="M351" s="187" t="s">
        <v>1</v>
      </c>
      <c r="N351" s="188" t="s">
        <v>41</v>
      </c>
      <c r="P351" s="142">
        <f>O351*H351</f>
        <v>0</v>
      </c>
      <c r="Q351" s="142">
        <v>0.222</v>
      </c>
      <c r="R351" s="142">
        <f>Q351*H351</f>
        <v>3.4592040000000002</v>
      </c>
      <c r="S351" s="142">
        <v>0</v>
      </c>
      <c r="T351" s="143">
        <f>S351*H351</f>
        <v>0</v>
      </c>
      <c r="AR351" s="144" t="s">
        <v>146</v>
      </c>
      <c r="AT351" s="144" t="s">
        <v>455</v>
      </c>
      <c r="AU351" s="144" t="s">
        <v>86</v>
      </c>
      <c r="AY351" s="17" t="s">
        <v>130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7" t="s">
        <v>84</v>
      </c>
      <c r="BK351" s="145">
        <f>ROUND(I351*H351,2)</f>
        <v>0</v>
      </c>
      <c r="BL351" s="17" t="s">
        <v>137</v>
      </c>
      <c r="BM351" s="144" t="s">
        <v>570</v>
      </c>
    </row>
    <row r="352" spans="2:65" s="13" customFormat="1" ht="11.25">
      <c r="B352" s="158"/>
      <c r="D352" s="152" t="s">
        <v>194</v>
      </c>
      <c r="E352" s="159" t="s">
        <v>1</v>
      </c>
      <c r="F352" s="160" t="s">
        <v>571</v>
      </c>
      <c r="H352" s="161">
        <v>15.582000000000001</v>
      </c>
      <c r="I352" s="162"/>
      <c r="L352" s="158"/>
      <c r="M352" s="163"/>
      <c r="T352" s="164"/>
      <c r="AT352" s="159" t="s">
        <v>194</v>
      </c>
      <c r="AU352" s="159" t="s">
        <v>86</v>
      </c>
      <c r="AV352" s="13" t="s">
        <v>86</v>
      </c>
      <c r="AW352" s="13" t="s">
        <v>32</v>
      </c>
      <c r="AX352" s="13" t="s">
        <v>84</v>
      </c>
      <c r="AY352" s="159" t="s">
        <v>130</v>
      </c>
    </row>
    <row r="353" spans="2:65" s="1" customFormat="1" ht="24.2" customHeight="1">
      <c r="B353" s="132"/>
      <c r="C353" s="133" t="s">
        <v>572</v>
      </c>
      <c r="D353" s="133" t="s">
        <v>133</v>
      </c>
      <c r="E353" s="134" t="s">
        <v>573</v>
      </c>
      <c r="F353" s="135" t="s">
        <v>574</v>
      </c>
      <c r="G353" s="136" t="s">
        <v>191</v>
      </c>
      <c r="H353" s="137">
        <v>715.1</v>
      </c>
      <c r="I353" s="138"/>
      <c r="J353" s="139">
        <f>ROUND(I353*H353,2)</f>
        <v>0</v>
      </c>
      <c r="K353" s="135" t="s">
        <v>192</v>
      </c>
      <c r="L353" s="32"/>
      <c r="M353" s="140" t="s">
        <v>1</v>
      </c>
      <c r="N353" s="141" t="s">
        <v>41</v>
      </c>
      <c r="P353" s="142">
        <f>O353*H353</f>
        <v>0</v>
      </c>
      <c r="Q353" s="142">
        <v>8.9219999999999994E-2</v>
      </c>
      <c r="R353" s="142">
        <f>Q353*H353</f>
        <v>63.801221999999996</v>
      </c>
      <c r="S353" s="142">
        <v>0</v>
      </c>
      <c r="T353" s="143">
        <f>S353*H353</f>
        <v>0</v>
      </c>
      <c r="AR353" s="144" t="s">
        <v>137</v>
      </c>
      <c r="AT353" s="144" t="s">
        <v>133</v>
      </c>
      <c r="AU353" s="144" t="s">
        <v>86</v>
      </c>
      <c r="AY353" s="17" t="s">
        <v>130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84</v>
      </c>
      <c r="BK353" s="145">
        <f>ROUND(I353*H353,2)</f>
        <v>0</v>
      </c>
      <c r="BL353" s="17" t="s">
        <v>137</v>
      </c>
      <c r="BM353" s="144" t="s">
        <v>575</v>
      </c>
    </row>
    <row r="354" spans="2:65" s="13" customFormat="1" ht="22.5">
      <c r="B354" s="158"/>
      <c r="D354" s="152" t="s">
        <v>194</v>
      </c>
      <c r="E354" s="159" t="s">
        <v>1</v>
      </c>
      <c r="F354" s="160" t="s">
        <v>576</v>
      </c>
      <c r="H354" s="161">
        <v>715.1</v>
      </c>
      <c r="I354" s="162"/>
      <c r="L354" s="158"/>
      <c r="M354" s="163"/>
      <c r="T354" s="164"/>
      <c r="AT354" s="159" t="s">
        <v>194</v>
      </c>
      <c r="AU354" s="159" t="s">
        <v>86</v>
      </c>
      <c r="AV354" s="13" t="s">
        <v>86</v>
      </c>
      <c r="AW354" s="13" t="s">
        <v>32</v>
      </c>
      <c r="AX354" s="13" t="s">
        <v>84</v>
      </c>
      <c r="AY354" s="159" t="s">
        <v>130</v>
      </c>
    </row>
    <row r="355" spans="2:65" s="1" customFormat="1" ht="24.2" customHeight="1">
      <c r="B355" s="132"/>
      <c r="C355" s="179" t="s">
        <v>577</v>
      </c>
      <c r="D355" s="179" t="s">
        <v>455</v>
      </c>
      <c r="E355" s="180" t="s">
        <v>578</v>
      </c>
      <c r="F355" s="181" t="s">
        <v>579</v>
      </c>
      <c r="G355" s="182" t="s">
        <v>191</v>
      </c>
      <c r="H355" s="183">
        <v>465.15</v>
      </c>
      <c r="I355" s="184"/>
      <c r="J355" s="185">
        <f>ROUND(I355*H355,2)</f>
        <v>0</v>
      </c>
      <c r="K355" s="181" t="s">
        <v>218</v>
      </c>
      <c r="L355" s="186"/>
      <c r="M355" s="187" t="s">
        <v>1</v>
      </c>
      <c r="N355" s="188" t="s">
        <v>41</v>
      </c>
      <c r="P355" s="142">
        <f>O355*H355</f>
        <v>0</v>
      </c>
      <c r="Q355" s="142">
        <v>0.13100000000000001</v>
      </c>
      <c r="R355" s="142">
        <f>Q355*H355</f>
        <v>60.934649999999998</v>
      </c>
      <c r="S355" s="142">
        <v>0</v>
      </c>
      <c r="T355" s="143">
        <f>S355*H355</f>
        <v>0</v>
      </c>
      <c r="AR355" s="144" t="s">
        <v>146</v>
      </c>
      <c r="AT355" s="144" t="s">
        <v>455</v>
      </c>
      <c r="AU355" s="144" t="s">
        <v>86</v>
      </c>
      <c r="AY355" s="17" t="s">
        <v>130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7" t="s">
        <v>84</v>
      </c>
      <c r="BK355" s="145">
        <f>ROUND(I355*H355,2)</f>
        <v>0</v>
      </c>
      <c r="BL355" s="17" t="s">
        <v>137</v>
      </c>
      <c r="BM355" s="144" t="s">
        <v>580</v>
      </c>
    </row>
    <row r="356" spans="2:65" s="13" customFormat="1" ht="11.25">
      <c r="B356" s="158"/>
      <c r="D356" s="152" t="s">
        <v>194</v>
      </c>
      <c r="E356" s="159" t="s">
        <v>1</v>
      </c>
      <c r="F356" s="160" t="s">
        <v>581</v>
      </c>
      <c r="H356" s="161">
        <v>435.8</v>
      </c>
      <c r="I356" s="162"/>
      <c r="L356" s="158"/>
      <c r="M356" s="163"/>
      <c r="T356" s="164"/>
      <c r="AT356" s="159" t="s">
        <v>194</v>
      </c>
      <c r="AU356" s="159" t="s">
        <v>86</v>
      </c>
      <c r="AV356" s="13" t="s">
        <v>86</v>
      </c>
      <c r="AW356" s="13" t="s">
        <v>32</v>
      </c>
      <c r="AX356" s="13" t="s">
        <v>76</v>
      </c>
      <c r="AY356" s="159" t="s">
        <v>130</v>
      </c>
    </row>
    <row r="357" spans="2:65" s="13" customFormat="1" ht="11.25">
      <c r="B357" s="158"/>
      <c r="D357" s="152" t="s">
        <v>194</v>
      </c>
      <c r="E357" s="159" t="s">
        <v>1</v>
      </c>
      <c r="F357" s="160" t="s">
        <v>582</v>
      </c>
      <c r="H357" s="161">
        <v>7.2</v>
      </c>
      <c r="I357" s="162"/>
      <c r="L357" s="158"/>
      <c r="M357" s="163"/>
      <c r="T357" s="164"/>
      <c r="AT357" s="159" t="s">
        <v>194</v>
      </c>
      <c r="AU357" s="159" t="s">
        <v>86</v>
      </c>
      <c r="AV357" s="13" t="s">
        <v>86</v>
      </c>
      <c r="AW357" s="13" t="s">
        <v>32</v>
      </c>
      <c r="AX357" s="13" t="s">
        <v>76</v>
      </c>
      <c r="AY357" s="159" t="s">
        <v>130</v>
      </c>
    </row>
    <row r="358" spans="2:65" s="15" customFormat="1" ht="11.25">
      <c r="B358" s="172"/>
      <c r="D358" s="152" t="s">
        <v>194</v>
      </c>
      <c r="E358" s="173" t="s">
        <v>1</v>
      </c>
      <c r="F358" s="174" t="s">
        <v>277</v>
      </c>
      <c r="H358" s="175">
        <v>443</v>
      </c>
      <c r="I358" s="176"/>
      <c r="L358" s="172"/>
      <c r="M358" s="177"/>
      <c r="T358" s="178"/>
      <c r="AT358" s="173" t="s">
        <v>194</v>
      </c>
      <c r="AU358" s="173" t="s">
        <v>86</v>
      </c>
      <c r="AV358" s="15" t="s">
        <v>140</v>
      </c>
      <c r="AW358" s="15" t="s">
        <v>32</v>
      </c>
      <c r="AX358" s="15" t="s">
        <v>76</v>
      </c>
      <c r="AY358" s="173" t="s">
        <v>130</v>
      </c>
    </row>
    <row r="359" spans="2:65" s="13" customFormat="1" ht="11.25">
      <c r="B359" s="158"/>
      <c r="D359" s="152" t="s">
        <v>194</v>
      </c>
      <c r="E359" s="159" t="s">
        <v>1</v>
      </c>
      <c r="F359" s="160" t="s">
        <v>583</v>
      </c>
      <c r="H359" s="161">
        <v>465.15</v>
      </c>
      <c r="I359" s="162"/>
      <c r="L359" s="158"/>
      <c r="M359" s="163"/>
      <c r="T359" s="164"/>
      <c r="AT359" s="159" t="s">
        <v>194</v>
      </c>
      <c r="AU359" s="159" t="s">
        <v>86</v>
      </c>
      <c r="AV359" s="13" t="s">
        <v>86</v>
      </c>
      <c r="AW359" s="13" t="s">
        <v>32</v>
      </c>
      <c r="AX359" s="13" t="s">
        <v>84</v>
      </c>
      <c r="AY359" s="159" t="s">
        <v>130</v>
      </c>
    </row>
    <row r="360" spans="2:65" s="1" customFormat="1" ht="24.2" customHeight="1">
      <c r="B360" s="132"/>
      <c r="C360" s="179" t="s">
        <v>584</v>
      </c>
      <c r="D360" s="179" t="s">
        <v>455</v>
      </c>
      <c r="E360" s="180" t="s">
        <v>585</v>
      </c>
      <c r="F360" s="181" t="s">
        <v>586</v>
      </c>
      <c r="G360" s="182" t="s">
        <v>191</v>
      </c>
      <c r="H360" s="183">
        <v>25.515000000000001</v>
      </c>
      <c r="I360" s="184"/>
      <c r="J360" s="185">
        <f>ROUND(I360*H360,2)</f>
        <v>0</v>
      </c>
      <c r="K360" s="181" t="s">
        <v>218</v>
      </c>
      <c r="L360" s="186"/>
      <c r="M360" s="187" t="s">
        <v>1</v>
      </c>
      <c r="N360" s="188" t="s">
        <v>41</v>
      </c>
      <c r="P360" s="142">
        <f>O360*H360</f>
        <v>0</v>
      </c>
      <c r="Q360" s="142">
        <v>0.13100000000000001</v>
      </c>
      <c r="R360" s="142">
        <f>Q360*H360</f>
        <v>3.3424650000000002</v>
      </c>
      <c r="S360" s="142">
        <v>0</v>
      </c>
      <c r="T360" s="143">
        <f>S360*H360</f>
        <v>0</v>
      </c>
      <c r="AR360" s="144" t="s">
        <v>146</v>
      </c>
      <c r="AT360" s="144" t="s">
        <v>455</v>
      </c>
      <c r="AU360" s="144" t="s">
        <v>86</v>
      </c>
      <c r="AY360" s="17" t="s">
        <v>130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7" t="s">
        <v>84</v>
      </c>
      <c r="BK360" s="145">
        <f>ROUND(I360*H360,2)</f>
        <v>0</v>
      </c>
      <c r="BL360" s="17" t="s">
        <v>137</v>
      </c>
      <c r="BM360" s="144" t="s">
        <v>587</v>
      </c>
    </row>
    <row r="361" spans="2:65" s="13" customFormat="1" ht="11.25">
      <c r="B361" s="158"/>
      <c r="D361" s="152" t="s">
        <v>194</v>
      </c>
      <c r="E361" s="159" t="s">
        <v>1</v>
      </c>
      <c r="F361" s="160" t="s">
        <v>588</v>
      </c>
      <c r="H361" s="161">
        <v>15</v>
      </c>
      <c r="I361" s="162"/>
      <c r="L361" s="158"/>
      <c r="M361" s="163"/>
      <c r="T361" s="164"/>
      <c r="AT361" s="159" t="s">
        <v>194</v>
      </c>
      <c r="AU361" s="159" t="s">
        <v>86</v>
      </c>
      <c r="AV361" s="13" t="s">
        <v>86</v>
      </c>
      <c r="AW361" s="13" t="s">
        <v>32</v>
      </c>
      <c r="AX361" s="13" t="s">
        <v>76</v>
      </c>
      <c r="AY361" s="159" t="s">
        <v>130</v>
      </c>
    </row>
    <row r="362" spans="2:65" s="13" customFormat="1" ht="11.25">
      <c r="B362" s="158"/>
      <c r="D362" s="152" t="s">
        <v>194</v>
      </c>
      <c r="E362" s="159" t="s">
        <v>1</v>
      </c>
      <c r="F362" s="160" t="s">
        <v>589</v>
      </c>
      <c r="H362" s="161">
        <v>9.3000000000000007</v>
      </c>
      <c r="I362" s="162"/>
      <c r="L362" s="158"/>
      <c r="M362" s="163"/>
      <c r="T362" s="164"/>
      <c r="AT362" s="159" t="s">
        <v>194</v>
      </c>
      <c r="AU362" s="159" t="s">
        <v>86</v>
      </c>
      <c r="AV362" s="13" t="s">
        <v>86</v>
      </c>
      <c r="AW362" s="13" t="s">
        <v>32</v>
      </c>
      <c r="AX362" s="13" t="s">
        <v>76</v>
      </c>
      <c r="AY362" s="159" t="s">
        <v>130</v>
      </c>
    </row>
    <row r="363" spans="2:65" s="15" customFormat="1" ht="11.25">
      <c r="B363" s="172"/>
      <c r="D363" s="152" t="s">
        <v>194</v>
      </c>
      <c r="E363" s="173" t="s">
        <v>1</v>
      </c>
      <c r="F363" s="174" t="s">
        <v>277</v>
      </c>
      <c r="H363" s="175">
        <v>24.3</v>
      </c>
      <c r="I363" s="176"/>
      <c r="L363" s="172"/>
      <c r="M363" s="177"/>
      <c r="T363" s="178"/>
      <c r="AT363" s="173" t="s">
        <v>194</v>
      </c>
      <c r="AU363" s="173" t="s">
        <v>86</v>
      </c>
      <c r="AV363" s="15" t="s">
        <v>140</v>
      </c>
      <c r="AW363" s="15" t="s">
        <v>32</v>
      </c>
      <c r="AX363" s="15" t="s">
        <v>76</v>
      </c>
      <c r="AY363" s="173" t="s">
        <v>130</v>
      </c>
    </row>
    <row r="364" spans="2:65" s="13" customFormat="1" ht="11.25">
      <c r="B364" s="158"/>
      <c r="D364" s="152" t="s">
        <v>194</v>
      </c>
      <c r="E364" s="159" t="s">
        <v>1</v>
      </c>
      <c r="F364" s="160" t="s">
        <v>590</v>
      </c>
      <c r="H364" s="161">
        <v>25.515000000000001</v>
      </c>
      <c r="I364" s="162"/>
      <c r="L364" s="158"/>
      <c r="M364" s="163"/>
      <c r="T364" s="164"/>
      <c r="AT364" s="159" t="s">
        <v>194</v>
      </c>
      <c r="AU364" s="159" t="s">
        <v>86</v>
      </c>
      <c r="AV364" s="13" t="s">
        <v>86</v>
      </c>
      <c r="AW364" s="13" t="s">
        <v>32</v>
      </c>
      <c r="AX364" s="13" t="s">
        <v>84</v>
      </c>
      <c r="AY364" s="159" t="s">
        <v>130</v>
      </c>
    </row>
    <row r="365" spans="2:65" s="1" customFormat="1" ht="24.2" customHeight="1">
      <c r="B365" s="132"/>
      <c r="C365" s="179" t="s">
        <v>591</v>
      </c>
      <c r="D365" s="179" t="s">
        <v>455</v>
      </c>
      <c r="E365" s="180" t="s">
        <v>592</v>
      </c>
      <c r="F365" s="181" t="s">
        <v>593</v>
      </c>
      <c r="G365" s="182" t="s">
        <v>191</v>
      </c>
      <c r="H365" s="183">
        <v>260.19</v>
      </c>
      <c r="I365" s="184"/>
      <c r="J365" s="185">
        <f>ROUND(I365*H365,2)</f>
        <v>0</v>
      </c>
      <c r="K365" s="181" t="s">
        <v>1</v>
      </c>
      <c r="L365" s="186"/>
      <c r="M365" s="187" t="s">
        <v>1</v>
      </c>
      <c r="N365" s="188" t="s">
        <v>41</v>
      </c>
      <c r="P365" s="142">
        <f>O365*H365</f>
        <v>0</v>
      </c>
      <c r="Q365" s="142">
        <v>0.13100000000000001</v>
      </c>
      <c r="R365" s="142">
        <f>Q365*H365</f>
        <v>34.084890000000001</v>
      </c>
      <c r="S365" s="142">
        <v>0</v>
      </c>
      <c r="T365" s="143">
        <f>S365*H365</f>
        <v>0</v>
      </c>
      <c r="AR365" s="144" t="s">
        <v>146</v>
      </c>
      <c r="AT365" s="144" t="s">
        <v>455</v>
      </c>
      <c r="AU365" s="144" t="s">
        <v>86</v>
      </c>
      <c r="AY365" s="17" t="s">
        <v>130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84</v>
      </c>
      <c r="BK365" s="145">
        <f>ROUND(I365*H365,2)</f>
        <v>0</v>
      </c>
      <c r="BL365" s="17" t="s">
        <v>137</v>
      </c>
      <c r="BM365" s="144" t="s">
        <v>594</v>
      </c>
    </row>
    <row r="366" spans="2:65" s="13" customFormat="1" ht="11.25">
      <c r="B366" s="158"/>
      <c r="D366" s="152" t="s">
        <v>194</v>
      </c>
      <c r="E366" s="159" t="s">
        <v>1</v>
      </c>
      <c r="F366" s="160" t="s">
        <v>595</v>
      </c>
      <c r="H366" s="161">
        <v>25.6</v>
      </c>
      <c r="I366" s="162"/>
      <c r="L366" s="158"/>
      <c r="M366" s="163"/>
      <c r="T366" s="164"/>
      <c r="AT366" s="159" t="s">
        <v>194</v>
      </c>
      <c r="AU366" s="159" t="s">
        <v>86</v>
      </c>
      <c r="AV366" s="13" t="s">
        <v>86</v>
      </c>
      <c r="AW366" s="13" t="s">
        <v>32</v>
      </c>
      <c r="AX366" s="13" t="s">
        <v>76</v>
      </c>
      <c r="AY366" s="159" t="s">
        <v>130</v>
      </c>
    </row>
    <row r="367" spans="2:65" s="13" customFormat="1" ht="11.25">
      <c r="B367" s="158"/>
      <c r="D367" s="152" t="s">
        <v>194</v>
      </c>
      <c r="E367" s="159" t="s">
        <v>1</v>
      </c>
      <c r="F367" s="160" t="s">
        <v>596</v>
      </c>
      <c r="H367" s="161">
        <v>222.2</v>
      </c>
      <c r="I367" s="162"/>
      <c r="L367" s="158"/>
      <c r="M367" s="163"/>
      <c r="T367" s="164"/>
      <c r="AT367" s="159" t="s">
        <v>194</v>
      </c>
      <c r="AU367" s="159" t="s">
        <v>86</v>
      </c>
      <c r="AV367" s="13" t="s">
        <v>86</v>
      </c>
      <c r="AW367" s="13" t="s">
        <v>32</v>
      </c>
      <c r="AX367" s="13" t="s">
        <v>76</v>
      </c>
      <c r="AY367" s="159" t="s">
        <v>130</v>
      </c>
    </row>
    <row r="368" spans="2:65" s="15" customFormat="1" ht="11.25">
      <c r="B368" s="172"/>
      <c r="D368" s="152" t="s">
        <v>194</v>
      </c>
      <c r="E368" s="173" t="s">
        <v>1</v>
      </c>
      <c r="F368" s="174" t="s">
        <v>277</v>
      </c>
      <c r="H368" s="175">
        <v>247.79999999999998</v>
      </c>
      <c r="I368" s="176"/>
      <c r="L368" s="172"/>
      <c r="M368" s="177"/>
      <c r="T368" s="178"/>
      <c r="AT368" s="173" t="s">
        <v>194</v>
      </c>
      <c r="AU368" s="173" t="s">
        <v>86</v>
      </c>
      <c r="AV368" s="15" t="s">
        <v>140</v>
      </c>
      <c r="AW368" s="15" t="s">
        <v>32</v>
      </c>
      <c r="AX368" s="15" t="s">
        <v>76</v>
      </c>
      <c r="AY368" s="173" t="s">
        <v>130</v>
      </c>
    </row>
    <row r="369" spans="2:65" s="13" customFormat="1" ht="11.25">
      <c r="B369" s="158"/>
      <c r="D369" s="152" t="s">
        <v>194</v>
      </c>
      <c r="E369" s="159" t="s">
        <v>1</v>
      </c>
      <c r="F369" s="160" t="s">
        <v>597</v>
      </c>
      <c r="H369" s="161">
        <v>260.19</v>
      </c>
      <c r="I369" s="162"/>
      <c r="L369" s="158"/>
      <c r="M369" s="163"/>
      <c r="T369" s="164"/>
      <c r="AT369" s="159" t="s">
        <v>194</v>
      </c>
      <c r="AU369" s="159" t="s">
        <v>86</v>
      </c>
      <c r="AV369" s="13" t="s">
        <v>86</v>
      </c>
      <c r="AW369" s="13" t="s">
        <v>32</v>
      </c>
      <c r="AX369" s="13" t="s">
        <v>84</v>
      </c>
      <c r="AY369" s="159" t="s">
        <v>130</v>
      </c>
    </row>
    <row r="370" spans="2:65" s="1" customFormat="1" ht="33" customHeight="1">
      <c r="B370" s="132"/>
      <c r="C370" s="133" t="s">
        <v>598</v>
      </c>
      <c r="D370" s="133" t="s">
        <v>133</v>
      </c>
      <c r="E370" s="134" t="s">
        <v>599</v>
      </c>
      <c r="F370" s="135" t="s">
        <v>600</v>
      </c>
      <c r="G370" s="136" t="s">
        <v>191</v>
      </c>
      <c r="H370" s="137">
        <v>57</v>
      </c>
      <c r="I370" s="138"/>
      <c r="J370" s="139">
        <f>ROUND(I370*H370,2)</f>
        <v>0</v>
      </c>
      <c r="K370" s="135" t="s">
        <v>192</v>
      </c>
      <c r="L370" s="32"/>
      <c r="M370" s="140" t="s">
        <v>1</v>
      </c>
      <c r="N370" s="141" t="s">
        <v>41</v>
      </c>
      <c r="P370" s="142">
        <f>O370*H370</f>
        <v>0</v>
      </c>
      <c r="Q370" s="142">
        <v>9.0620000000000006E-2</v>
      </c>
      <c r="R370" s="142">
        <f>Q370*H370</f>
        <v>5.1653400000000005</v>
      </c>
      <c r="S370" s="142">
        <v>0</v>
      </c>
      <c r="T370" s="143">
        <f>S370*H370</f>
        <v>0</v>
      </c>
      <c r="AR370" s="144" t="s">
        <v>137</v>
      </c>
      <c r="AT370" s="144" t="s">
        <v>133</v>
      </c>
      <c r="AU370" s="144" t="s">
        <v>86</v>
      </c>
      <c r="AY370" s="17" t="s">
        <v>130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7" t="s">
        <v>84</v>
      </c>
      <c r="BK370" s="145">
        <f>ROUND(I370*H370,2)</f>
        <v>0</v>
      </c>
      <c r="BL370" s="17" t="s">
        <v>137</v>
      </c>
      <c r="BM370" s="144" t="s">
        <v>601</v>
      </c>
    </row>
    <row r="371" spans="2:65" s="13" customFormat="1" ht="11.25">
      <c r="B371" s="158"/>
      <c r="D371" s="152" t="s">
        <v>194</v>
      </c>
      <c r="E371" s="159" t="s">
        <v>1</v>
      </c>
      <c r="F371" s="160" t="s">
        <v>602</v>
      </c>
      <c r="H371" s="161">
        <v>4.5</v>
      </c>
      <c r="I371" s="162"/>
      <c r="L371" s="158"/>
      <c r="M371" s="163"/>
      <c r="T371" s="164"/>
      <c r="AT371" s="159" t="s">
        <v>194</v>
      </c>
      <c r="AU371" s="159" t="s">
        <v>86</v>
      </c>
      <c r="AV371" s="13" t="s">
        <v>86</v>
      </c>
      <c r="AW371" s="13" t="s">
        <v>32</v>
      </c>
      <c r="AX371" s="13" t="s">
        <v>76</v>
      </c>
      <c r="AY371" s="159" t="s">
        <v>130</v>
      </c>
    </row>
    <row r="372" spans="2:65" s="13" customFormat="1" ht="11.25">
      <c r="B372" s="158"/>
      <c r="D372" s="152" t="s">
        <v>194</v>
      </c>
      <c r="E372" s="159" t="s">
        <v>1</v>
      </c>
      <c r="F372" s="160" t="s">
        <v>603</v>
      </c>
      <c r="H372" s="161">
        <v>52.5</v>
      </c>
      <c r="I372" s="162"/>
      <c r="L372" s="158"/>
      <c r="M372" s="163"/>
      <c r="T372" s="164"/>
      <c r="AT372" s="159" t="s">
        <v>194</v>
      </c>
      <c r="AU372" s="159" t="s">
        <v>86</v>
      </c>
      <c r="AV372" s="13" t="s">
        <v>86</v>
      </c>
      <c r="AW372" s="13" t="s">
        <v>32</v>
      </c>
      <c r="AX372" s="13" t="s">
        <v>76</v>
      </c>
      <c r="AY372" s="159" t="s">
        <v>130</v>
      </c>
    </row>
    <row r="373" spans="2:65" s="14" customFormat="1" ht="11.25">
      <c r="B373" s="165"/>
      <c r="D373" s="152" t="s">
        <v>194</v>
      </c>
      <c r="E373" s="166" t="s">
        <v>1</v>
      </c>
      <c r="F373" s="167" t="s">
        <v>200</v>
      </c>
      <c r="H373" s="168">
        <v>57</v>
      </c>
      <c r="I373" s="169"/>
      <c r="L373" s="165"/>
      <c r="M373" s="170"/>
      <c r="T373" s="171"/>
      <c r="AT373" s="166" t="s">
        <v>194</v>
      </c>
      <c r="AU373" s="166" t="s">
        <v>86</v>
      </c>
      <c r="AV373" s="14" t="s">
        <v>137</v>
      </c>
      <c r="AW373" s="14" t="s">
        <v>32</v>
      </c>
      <c r="AX373" s="14" t="s">
        <v>84</v>
      </c>
      <c r="AY373" s="166" t="s">
        <v>130</v>
      </c>
    </row>
    <row r="374" spans="2:65" s="1" customFormat="1" ht="24.2" customHeight="1">
      <c r="B374" s="132"/>
      <c r="C374" s="179" t="s">
        <v>604</v>
      </c>
      <c r="D374" s="179" t="s">
        <v>455</v>
      </c>
      <c r="E374" s="180" t="s">
        <v>605</v>
      </c>
      <c r="F374" s="181" t="s">
        <v>606</v>
      </c>
      <c r="G374" s="182" t="s">
        <v>191</v>
      </c>
      <c r="H374" s="183">
        <v>55.125</v>
      </c>
      <c r="I374" s="184"/>
      <c r="J374" s="185">
        <f>ROUND(I374*H374,2)</f>
        <v>0</v>
      </c>
      <c r="K374" s="181" t="s">
        <v>218</v>
      </c>
      <c r="L374" s="186"/>
      <c r="M374" s="187" t="s">
        <v>1</v>
      </c>
      <c r="N374" s="188" t="s">
        <v>41</v>
      </c>
      <c r="P374" s="142">
        <f>O374*H374</f>
        <v>0</v>
      </c>
      <c r="Q374" s="142">
        <v>0.191</v>
      </c>
      <c r="R374" s="142">
        <f>Q374*H374</f>
        <v>10.528874999999999</v>
      </c>
      <c r="S374" s="142">
        <v>0</v>
      </c>
      <c r="T374" s="143">
        <f>S374*H374</f>
        <v>0</v>
      </c>
      <c r="AR374" s="144" t="s">
        <v>146</v>
      </c>
      <c r="AT374" s="144" t="s">
        <v>455</v>
      </c>
      <c r="AU374" s="144" t="s">
        <v>86</v>
      </c>
      <c r="AY374" s="17" t="s">
        <v>130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7" t="s">
        <v>84</v>
      </c>
      <c r="BK374" s="145">
        <f>ROUND(I374*H374,2)</f>
        <v>0</v>
      </c>
      <c r="BL374" s="17" t="s">
        <v>137</v>
      </c>
      <c r="BM374" s="144" t="s">
        <v>607</v>
      </c>
    </row>
    <row r="375" spans="2:65" s="13" customFormat="1" ht="11.25">
      <c r="B375" s="158"/>
      <c r="D375" s="152" t="s">
        <v>194</v>
      </c>
      <c r="E375" s="159" t="s">
        <v>1</v>
      </c>
      <c r="F375" s="160" t="s">
        <v>608</v>
      </c>
      <c r="H375" s="161">
        <v>55.125</v>
      </c>
      <c r="I375" s="162"/>
      <c r="L375" s="158"/>
      <c r="M375" s="163"/>
      <c r="T375" s="164"/>
      <c r="AT375" s="159" t="s">
        <v>194</v>
      </c>
      <c r="AU375" s="159" t="s">
        <v>86</v>
      </c>
      <c r="AV375" s="13" t="s">
        <v>86</v>
      </c>
      <c r="AW375" s="13" t="s">
        <v>32</v>
      </c>
      <c r="AX375" s="13" t="s">
        <v>84</v>
      </c>
      <c r="AY375" s="159" t="s">
        <v>130</v>
      </c>
    </row>
    <row r="376" spans="2:65" s="1" customFormat="1" ht="24.2" customHeight="1">
      <c r="B376" s="132"/>
      <c r="C376" s="179" t="s">
        <v>609</v>
      </c>
      <c r="D376" s="179" t="s">
        <v>455</v>
      </c>
      <c r="E376" s="180" t="s">
        <v>610</v>
      </c>
      <c r="F376" s="181" t="s">
        <v>611</v>
      </c>
      <c r="G376" s="182" t="s">
        <v>191</v>
      </c>
      <c r="H376" s="183">
        <v>4.7249999999999996</v>
      </c>
      <c r="I376" s="184"/>
      <c r="J376" s="185">
        <f>ROUND(I376*H376,2)</f>
        <v>0</v>
      </c>
      <c r="K376" s="181" t="s">
        <v>218</v>
      </c>
      <c r="L376" s="186"/>
      <c r="M376" s="187" t="s">
        <v>1</v>
      </c>
      <c r="N376" s="188" t="s">
        <v>41</v>
      </c>
      <c r="P376" s="142">
        <f>O376*H376</f>
        <v>0</v>
      </c>
      <c r="Q376" s="142">
        <v>0.17599999999999999</v>
      </c>
      <c r="R376" s="142">
        <f>Q376*H376</f>
        <v>0.83159999999999989</v>
      </c>
      <c r="S376" s="142">
        <v>0</v>
      </c>
      <c r="T376" s="143">
        <f>S376*H376</f>
        <v>0</v>
      </c>
      <c r="AR376" s="144" t="s">
        <v>146</v>
      </c>
      <c r="AT376" s="144" t="s">
        <v>455</v>
      </c>
      <c r="AU376" s="144" t="s">
        <v>86</v>
      </c>
      <c r="AY376" s="17" t="s">
        <v>130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7" t="s">
        <v>84</v>
      </c>
      <c r="BK376" s="145">
        <f>ROUND(I376*H376,2)</f>
        <v>0</v>
      </c>
      <c r="BL376" s="17" t="s">
        <v>137</v>
      </c>
      <c r="BM376" s="144" t="s">
        <v>612</v>
      </c>
    </row>
    <row r="377" spans="2:65" s="13" customFormat="1" ht="11.25">
      <c r="B377" s="158"/>
      <c r="D377" s="152" t="s">
        <v>194</v>
      </c>
      <c r="E377" s="159" t="s">
        <v>1</v>
      </c>
      <c r="F377" s="160" t="s">
        <v>613</v>
      </c>
      <c r="H377" s="161">
        <v>4.7249999999999996</v>
      </c>
      <c r="I377" s="162"/>
      <c r="L377" s="158"/>
      <c r="M377" s="163"/>
      <c r="T377" s="164"/>
      <c r="AT377" s="159" t="s">
        <v>194</v>
      </c>
      <c r="AU377" s="159" t="s">
        <v>86</v>
      </c>
      <c r="AV377" s="13" t="s">
        <v>86</v>
      </c>
      <c r="AW377" s="13" t="s">
        <v>32</v>
      </c>
      <c r="AX377" s="13" t="s">
        <v>84</v>
      </c>
      <c r="AY377" s="159" t="s">
        <v>130</v>
      </c>
    </row>
    <row r="378" spans="2:65" s="1" customFormat="1" ht="33" customHeight="1">
      <c r="B378" s="132"/>
      <c r="C378" s="133" t="s">
        <v>614</v>
      </c>
      <c r="D378" s="133" t="s">
        <v>133</v>
      </c>
      <c r="E378" s="134" t="s">
        <v>615</v>
      </c>
      <c r="F378" s="135" t="s">
        <v>616</v>
      </c>
      <c r="G378" s="136" t="s">
        <v>191</v>
      </c>
      <c r="H378" s="137">
        <v>1360</v>
      </c>
      <c r="I378" s="138"/>
      <c r="J378" s="139">
        <f>ROUND(I378*H378,2)</f>
        <v>0</v>
      </c>
      <c r="K378" s="135" t="s">
        <v>218</v>
      </c>
      <c r="L378" s="32"/>
      <c r="M378" s="140" t="s">
        <v>1</v>
      </c>
      <c r="N378" s="141" t="s">
        <v>41</v>
      </c>
      <c r="P378" s="142">
        <f>O378*H378</f>
        <v>0</v>
      </c>
      <c r="Q378" s="142">
        <v>9.0620000000000006E-2</v>
      </c>
      <c r="R378" s="142">
        <f>Q378*H378</f>
        <v>123.2432</v>
      </c>
      <c r="S378" s="142">
        <v>0</v>
      </c>
      <c r="T378" s="143">
        <f>S378*H378</f>
        <v>0</v>
      </c>
      <c r="AR378" s="144" t="s">
        <v>137</v>
      </c>
      <c r="AT378" s="144" t="s">
        <v>133</v>
      </c>
      <c r="AU378" s="144" t="s">
        <v>86</v>
      </c>
      <c r="AY378" s="17" t="s">
        <v>130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7" t="s">
        <v>84</v>
      </c>
      <c r="BK378" s="145">
        <f>ROUND(I378*H378,2)</f>
        <v>0</v>
      </c>
      <c r="BL378" s="17" t="s">
        <v>137</v>
      </c>
      <c r="BM378" s="144" t="s">
        <v>617</v>
      </c>
    </row>
    <row r="379" spans="2:65" s="12" customFormat="1" ht="11.25">
      <c r="B379" s="151"/>
      <c r="D379" s="152" t="s">
        <v>194</v>
      </c>
      <c r="E379" s="153" t="s">
        <v>1</v>
      </c>
      <c r="F379" s="154" t="s">
        <v>618</v>
      </c>
      <c r="H379" s="153" t="s">
        <v>1</v>
      </c>
      <c r="I379" s="155"/>
      <c r="L379" s="151"/>
      <c r="M379" s="156"/>
      <c r="T379" s="157"/>
      <c r="AT379" s="153" t="s">
        <v>194</v>
      </c>
      <c r="AU379" s="153" t="s">
        <v>86</v>
      </c>
      <c r="AV379" s="12" t="s">
        <v>84</v>
      </c>
      <c r="AW379" s="12" t="s">
        <v>32</v>
      </c>
      <c r="AX379" s="12" t="s">
        <v>76</v>
      </c>
      <c r="AY379" s="153" t="s">
        <v>130</v>
      </c>
    </row>
    <row r="380" spans="2:65" s="13" customFormat="1" ht="11.25">
      <c r="B380" s="158"/>
      <c r="D380" s="152" t="s">
        <v>194</v>
      </c>
      <c r="E380" s="159" t="s">
        <v>1</v>
      </c>
      <c r="F380" s="160" t="s">
        <v>619</v>
      </c>
      <c r="H380" s="161">
        <v>1360</v>
      </c>
      <c r="I380" s="162"/>
      <c r="L380" s="158"/>
      <c r="M380" s="163"/>
      <c r="T380" s="164"/>
      <c r="AT380" s="159" t="s">
        <v>194</v>
      </c>
      <c r="AU380" s="159" t="s">
        <v>86</v>
      </c>
      <c r="AV380" s="13" t="s">
        <v>86</v>
      </c>
      <c r="AW380" s="13" t="s">
        <v>32</v>
      </c>
      <c r="AX380" s="13" t="s">
        <v>84</v>
      </c>
      <c r="AY380" s="159" t="s">
        <v>130</v>
      </c>
    </row>
    <row r="381" spans="2:65" s="1" customFormat="1" ht="24.2" customHeight="1">
      <c r="B381" s="132"/>
      <c r="C381" s="179" t="s">
        <v>620</v>
      </c>
      <c r="D381" s="179" t="s">
        <v>455</v>
      </c>
      <c r="E381" s="180" t="s">
        <v>621</v>
      </c>
      <c r="F381" s="181" t="s">
        <v>622</v>
      </c>
      <c r="G381" s="182" t="s">
        <v>191</v>
      </c>
      <c r="H381" s="183">
        <v>1347.675</v>
      </c>
      <c r="I381" s="184"/>
      <c r="J381" s="185">
        <f>ROUND(I381*H381,2)</f>
        <v>0</v>
      </c>
      <c r="K381" s="181" t="s">
        <v>1</v>
      </c>
      <c r="L381" s="186"/>
      <c r="M381" s="187" t="s">
        <v>1</v>
      </c>
      <c r="N381" s="188" t="s">
        <v>41</v>
      </c>
      <c r="P381" s="142">
        <f>O381*H381</f>
        <v>0</v>
      </c>
      <c r="Q381" s="142">
        <v>0</v>
      </c>
      <c r="R381" s="142">
        <f>Q381*H381</f>
        <v>0</v>
      </c>
      <c r="S381" s="142">
        <v>0</v>
      </c>
      <c r="T381" s="143">
        <f>S381*H381</f>
        <v>0</v>
      </c>
      <c r="AR381" s="144" t="s">
        <v>146</v>
      </c>
      <c r="AT381" s="144" t="s">
        <v>455</v>
      </c>
      <c r="AU381" s="144" t="s">
        <v>86</v>
      </c>
      <c r="AY381" s="17" t="s">
        <v>130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7" t="s">
        <v>84</v>
      </c>
      <c r="BK381" s="145">
        <f>ROUND(I381*H381,2)</f>
        <v>0</v>
      </c>
      <c r="BL381" s="17" t="s">
        <v>137</v>
      </c>
      <c r="BM381" s="144" t="s">
        <v>623</v>
      </c>
    </row>
    <row r="382" spans="2:65" s="13" customFormat="1" ht="11.25">
      <c r="B382" s="158"/>
      <c r="D382" s="152" t="s">
        <v>194</v>
      </c>
      <c r="E382" s="159" t="s">
        <v>1</v>
      </c>
      <c r="F382" s="160" t="s">
        <v>624</v>
      </c>
      <c r="H382" s="161">
        <v>1283.5</v>
      </c>
      <c r="I382" s="162"/>
      <c r="L382" s="158"/>
      <c r="M382" s="163"/>
      <c r="T382" s="164"/>
      <c r="AT382" s="159" t="s">
        <v>194</v>
      </c>
      <c r="AU382" s="159" t="s">
        <v>86</v>
      </c>
      <c r="AV382" s="13" t="s">
        <v>86</v>
      </c>
      <c r="AW382" s="13" t="s">
        <v>32</v>
      </c>
      <c r="AX382" s="13" t="s">
        <v>76</v>
      </c>
      <c r="AY382" s="159" t="s">
        <v>130</v>
      </c>
    </row>
    <row r="383" spans="2:65" s="13" customFormat="1" ht="11.25">
      <c r="B383" s="158"/>
      <c r="D383" s="152" t="s">
        <v>194</v>
      </c>
      <c r="E383" s="159" t="s">
        <v>1</v>
      </c>
      <c r="F383" s="160" t="s">
        <v>625</v>
      </c>
      <c r="H383" s="161">
        <v>1347.675</v>
      </c>
      <c r="I383" s="162"/>
      <c r="L383" s="158"/>
      <c r="M383" s="163"/>
      <c r="T383" s="164"/>
      <c r="AT383" s="159" t="s">
        <v>194</v>
      </c>
      <c r="AU383" s="159" t="s">
        <v>86</v>
      </c>
      <c r="AV383" s="13" t="s">
        <v>86</v>
      </c>
      <c r="AW383" s="13" t="s">
        <v>32</v>
      </c>
      <c r="AX383" s="13" t="s">
        <v>84</v>
      </c>
      <c r="AY383" s="159" t="s">
        <v>130</v>
      </c>
    </row>
    <row r="384" spans="2:65" s="1" customFormat="1" ht="24.2" customHeight="1">
      <c r="B384" s="132"/>
      <c r="C384" s="179" t="s">
        <v>626</v>
      </c>
      <c r="D384" s="179" t="s">
        <v>455</v>
      </c>
      <c r="E384" s="180" t="s">
        <v>627</v>
      </c>
      <c r="F384" s="181" t="s">
        <v>628</v>
      </c>
      <c r="G384" s="182" t="s">
        <v>191</v>
      </c>
      <c r="H384" s="183">
        <v>80.325000000000003</v>
      </c>
      <c r="I384" s="184"/>
      <c r="J384" s="185">
        <f>ROUND(I384*H384,2)</f>
        <v>0</v>
      </c>
      <c r="K384" s="181" t="s">
        <v>1</v>
      </c>
      <c r="L384" s="186"/>
      <c r="M384" s="187" t="s">
        <v>1</v>
      </c>
      <c r="N384" s="188" t="s">
        <v>41</v>
      </c>
      <c r="P384" s="142">
        <f>O384*H384</f>
        <v>0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44" t="s">
        <v>146</v>
      </c>
      <c r="AT384" s="144" t="s">
        <v>455</v>
      </c>
      <c r="AU384" s="144" t="s">
        <v>86</v>
      </c>
      <c r="AY384" s="17" t="s">
        <v>130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7" t="s">
        <v>84</v>
      </c>
      <c r="BK384" s="145">
        <f>ROUND(I384*H384,2)</f>
        <v>0</v>
      </c>
      <c r="BL384" s="17" t="s">
        <v>137</v>
      </c>
      <c r="BM384" s="144" t="s">
        <v>629</v>
      </c>
    </row>
    <row r="385" spans="2:65" s="12" customFormat="1" ht="11.25">
      <c r="B385" s="151"/>
      <c r="D385" s="152" t="s">
        <v>194</v>
      </c>
      <c r="E385" s="153" t="s">
        <v>1</v>
      </c>
      <c r="F385" s="154" t="s">
        <v>630</v>
      </c>
      <c r="H385" s="153" t="s">
        <v>1</v>
      </c>
      <c r="I385" s="155"/>
      <c r="L385" s="151"/>
      <c r="M385" s="156"/>
      <c r="T385" s="157"/>
      <c r="AT385" s="153" t="s">
        <v>194</v>
      </c>
      <c r="AU385" s="153" t="s">
        <v>86</v>
      </c>
      <c r="AV385" s="12" t="s">
        <v>84</v>
      </c>
      <c r="AW385" s="12" t="s">
        <v>32</v>
      </c>
      <c r="AX385" s="12" t="s">
        <v>76</v>
      </c>
      <c r="AY385" s="153" t="s">
        <v>130</v>
      </c>
    </row>
    <row r="386" spans="2:65" s="12" customFormat="1" ht="11.25">
      <c r="B386" s="151"/>
      <c r="D386" s="152" t="s">
        <v>194</v>
      </c>
      <c r="E386" s="153" t="s">
        <v>1</v>
      </c>
      <c r="F386" s="154" t="s">
        <v>282</v>
      </c>
      <c r="H386" s="153" t="s">
        <v>1</v>
      </c>
      <c r="I386" s="155"/>
      <c r="L386" s="151"/>
      <c r="M386" s="156"/>
      <c r="T386" s="157"/>
      <c r="AT386" s="153" t="s">
        <v>194</v>
      </c>
      <c r="AU386" s="153" t="s">
        <v>86</v>
      </c>
      <c r="AV386" s="12" t="s">
        <v>84</v>
      </c>
      <c r="AW386" s="12" t="s">
        <v>32</v>
      </c>
      <c r="AX386" s="12" t="s">
        <v>76</v>
      </c>
      <c r="AY386" s="153" t="s">
        <v>130</v>
      </c>
    </row>
    <row r="387" spans="2:65" s="13" customFormat="1" ht="11.25">
      <c r="B387" s="158"/>
      <c r="D387" s="152" t="s">
        <v>194</v>
      </c>
      <c r="E387" s="159" t="s">
        <v>1</v>
      </c>
      <c r="F387" s="160" t="s">
        <v>631</v>
      </c>
      <c r="H387" s="161">
        <v>280</v>
      </c>
      <c r="I387" s="162"/>
      <c r="L387" s="158"/>
      <c r="M387" s="163"/>
      <c r="T387" s="164"/>
      <c r="AT387" s="159" t="s">
        <v>194</v>
      </c>
      <c r="AU387" s="159" t="s">
        <v>86</v>
      </c>
      <c r="AV387" s="13" t="s">
        <v>86</v>
      </c>
      <c r="AW387" s="13" t="s">
        <v>32</v>
      </c>
      <c r="AX387" s="13" t="s">
        <v>76</v>
      </c>
      <c r="AY387" s="159" t="s">
        <v>130</v>
      </c>
    </row>
    <row r="388" spans="2:65" s="13" customFormat="1" ht="11.25">
      <c r="B388" s="158"/>
      <c r="D388" s="152" t="s">
        <v>194</v>
      </c>
      <c r="E388" s="159" t="s">
        <v>1</v>
      </c>
      <c r="F388" s="160" t="s">
        <v>632</v>
      </c>
      <c r="H388" s="161">
        <v>63</v>
      </c>
      <c r="I388" s="162"/>
      <c r="L388" s="158"/>
      <c r="M388" s="163"/>
      <c r="T388" s="164"/>
      <c r="AT388" s="159" t="s">
        <v>194</v>
      </c>
      <c r="AU388" s="159" t="s">
        <v>86</v>
      </c>
      <c r="AV388" s="13" t="s">
        <v>86</v>
      </c>
      <c r="AW388" s="13" t="s">
        <v>32</v>
      </c>
      <c r="AX388" s="13" t="s">
        <v>76</v>
      </c>
      <c r="AY388" s="159" t="s">
        <v>130</v>
      </c>
    </row>
    <row r="389" spans="2:65" s="12" customFormat="1" ht="11.25">
      <c r="B389" s="151"/>
      <c r="D389" s="152" t="s">
        <v>194</v>
      </c>
      <c r="E389" s="153" t="s">
        <v>1</v>
      </c>
      <c r="F389" s="154" t="s">
        <v>287</v>
      </c>
      <c r="H389" s="153" t="s">
        <v>1</v>
      </c>
      <c r="I389" s="155"/>
      <c r="L389" s="151"/>
      <c r="M389" s="156"/>
      <c r="T389" s="157"/>
      <c r="AT389" s="153" t="s">
        <v>194</v>
      </c>
      <c r="AU389" s="153" t="s">
        <v>86</v>
      </c>
      <c r="AV389" s="12" t="s">
        <v>84</v>
      </c>
      <c r="AW389" s="12" t="s">
        <v>32</v>
      </c>
      <c r="AX389" s="12" t="s">
        <v>76</v>
      </c>
      <c r="AY389" s="153" t="s">
        <v>130</v>
      </c>
    </row>
    <row r="390" spans="2:65" s="13" customFormat="1" ht="11.25">
      <c r="B390" s="158"/>
      <c r="D390" s="152" t="s">
        <v>194</v>
      </c>
      <c r="E390" s="159" t="s">
        <v>1</v>
      </c>
      <c r="F390" s="160" t="s">
        <v>633</v>
      </c>
      <c r="H390" s="161">
        <v>80</v>
      </c>
      <c r="I390" s="162"/>
      <c r="L390" s="158"/>
      <c r="M390" s="163"/>
      <c r="T390" s="164"/>
      <c r="AT390" s="159" t="s">
        <v>194</v>
      </c>
      <c r="AU390" s="159" t="s">
        <v>86</v>
      </c>
      <c r="AV390" s="13" t="s">
        <v>86</v>
      </c>
      <c r="AW390" s="13" t="s">
        <v>32</v>
      </c>
      <c r="AX390" s="13" t="s">
        <v>76</v>
      </c>
      <c r="AY390" s="159" t="s">
        <v>130</v>
      </c>
    </row>
    <row r="391" spans="2:65" s="13" customFormat="1" ht="11.25">
      <c r="B391" s="158"/>
      <c r="D391" s="152" t="s">
        <v>194</v>
      </c>
      <c r="E391" s="159" t="s">
        <v>1</v>
      </c>
      <c r="F391" s="160" t="s">
        <v>634</v>
      </c>
      <c r="H391" s="161">
        <v>27</v>
      </c>
      <c r="I391" s="162"/>
      <c r="L391" s="158"/>
      <c r="M391" s="163"/>
      <c r="T391" s="164"/>
      <c r="AT391" s="159" t="s">
        <v>194</v>
      </c>
      <c r="AU391" s="159" t="s">
        <v>86</v>
      </c>
      <c r="AV391" s="13" t="s">
        <v>86</v>
      </c>
      <c r="AW391" s="13" t="s">
        <v>32</v>
      </c>
      <c r="AX391" s="13" t="s">
        <v>76</v>
      </c>
      <c r="AY391" s="159" t="s">
        <v>130</v>
      </c>
    </row>
    <row r="392" spans="2:65" s="15" customFormat="1" ht="11.25">
      <c r="B392" s="172"/>
      <c r="D392" s="152" t="s">
        <v>194</v>
      </c>
      <c r="E392" s="173" t="s">
        <v>1</v>
      </c>
      <c r="F392" s="174" t="s">
        <v>277</v>
      </c>
      <c r="H392" s="175">
        <v>450</v>
      </c>
      <c r="I392" s="176"/>
      <c r="L392" s="172"/>
      <c r="M392" s="177"/>
      <c r="T392" s="178"/>
      <c r="AT392" s="173" t="s">
        <v>194</v>
      </c>
      <c r="AU392" s="173" t="s">
        <v>86</v>
      </c>
      <c r="AV392" s="15" t="s">
        <v>140</v>
      </c>
      <c r="AW392" s="15" t="s">
        <v>32</v>
      </c>
      <c r="AX392" s="15" t="s">
        <v>76</v>
      </c>
      <c r="AY392" s="173" t="s">
        <v>130</v>
      </c>
    </row>
    <row r="393" spans="2:65" s="13" customFormat="1" ht="11.25">
      <c r="B393" s="158"/>
      <c r="D393" s="152" t="s">
        <v>194</v>
      </c>
      <c r="E393" s="159" t="s">
        <v>1</v>
      </c>
      <c r="F393" s="160" t="s">
        <v>635</v>
      </c>
      <c r="H393" s="161">
        <v>76.5</v>
      </c>
      <c r="I393" s="162"/>
      <c r="L393" s="158"/>
      <c r="M393" s="163"/>
      <c r="T393" s="164"/>
      <c r="AT393" s="159" t="s">
        <v>194</v>
      </c>
      <c r="AU393" s="159" t="s">
        <v>86</v>
      </c>
      <c r="AV393" s="13" t="s">
        <v>86</v>
      </c>
      <c r="AW393" s="13" t="s">
        <v>32</v>
      </c>
      <c r="AX393" s="13" t="s">
        <v>76</v>
      </c>
      <c r="AY393" s="159" t="s">
        <v>130</v>
      </c>
    </row>
    <row r="394" spans="2:65" s="13" customFormat="1" ht="11.25">
      <c r="B394" s="158"/>
      <c r="D394" s="152" t="s">
        <v>194</v>
      </c>
      <c r="E394" s="159" t="s">
        <v>1</v>
      </c>
      <c r="F394" s="160" t="s">
        <v>636</v>
      </c>
      <c r="H394" s="161">
        <v>80.325000000000003</v>
      </c>
      <c r="I394" s="162"/>
      <c r="L394" s="158"/>
      <c r="M394" s="163"/>
      <c r="T394" s="164"/>
      <c r="AT394" s="159" t="s">
        <v>194</v>
      </c>
      <c r="AU394" s="159" t="s">
        <v>86</v>
      </c>
      <c r="AV394" s="13" t="s">
        <v>86</v>
      </c>
      <c r="AW394" s="13" t="s">
        <v>32</v>
      </c>
      <c r="AX394" s="13" t="s">
        <v>84</v>
      </c>
      <c r="AY394" s="159" t="s">
        <v>130</v>
      </c>
    </row>
    <row r="395" spans="2:65" s="11" customFormat="1" ht="22.9" customHeight="1">
      <c r="B395" s="120"/>
      <c r="D395" s="121" t="s">
        <v>75</v>
      </c>
      <c r="E395" s="130" t="s">
        <v>146</v>
      </c>
      <c r="F395" s="130" t="s">
        <v>637</v>
      </c>
      <c r="I395" s="123"/>
      <c r="J395" s="131">
        <f>BK395</f>
        <v>0</v>
      </c>
      <c r="L395" s="120"/>
      <c r="M395" s="125"/>
      <c r="P395" s="126">
        <f>SUM(P396:P409)</f>
        <v>0</v>
      </c>
      <c r="R395" s="126">
        <f>SUM(R396:R409)</f>
        <v>3.941665</v>
      </c>
      <c r="T395" s="127">
        <f>SUM(T396:T409)</f>
        <v>0</v>
      </c>
      <c r="AR395" s="121" t="s">
        <v>84</v>
      </c>
      <c r="AT395" s="128" t="s">
        <v>75</v>
      </c>
      <c r="AU395" s="128" t="s">
        <v>84</v>
      </c>
      <c r="AY395" s="121" t="s">
        <v>130</v>
      </c>
      <c r="BK395" s="129">
        <f>SUM(BK396:BK409)</f>
        <v>0</v>
      </c>
    </row>
    <row r="396" spans="2:65" s="1" customFormat="1" ht="16.5" customHeight="1">
      <c r="B396" s="132"/>
      <c r="C396" s="133" t="s">
        <v>638</v>
      </c>
      <c r="D396" s="133" t="s">
        <v>133</v>
      </c>
      <c r="E396" s="134" t="s">
        <v>639</v>
      </c>
      <c r="F396" s="135" t="s">
        <v>640</v>
      </c>
      <c r="G396" s="136" t="s">
        <v>249</v>
      </c>
      <c r="H396" s="137">
        <v>16</v>
      </c>
      <c r="I396" s="138"/>
      <c r="J396" s="139">
        <f>ROUND(I396*H396,2)</f>
        <v>0</v>
      </c>
      <c r="K396" s="135" t="s">
        <v>1</v>
      </c>
      <c r="L396" s="32"/>
      <c r="M396" s="140" t="s">
        <v>1</v>
      </c>
      <c r="N396" s="141" t="s">
        <v>41</v>
      </c>
      <c r="P396" s="142">
        <f>O396*H396</f>
        <v>0</v>
      </c>
      <c r="Q396" s="142">
        <v>1.0000000000000001E-5</v>
      </c>
      <c r="R396" s="142">
        <f>Q396*H396</f>
        <v>1.6000000000000001E-4</v>
      </c>
      <c r="S396" s="142">
        <v>0</v>
      </c>
      <c r="T396" s="143">
        <f>S396*H396</f>
        <v>0</v>
      </c>
      <c r="AR396" s="144" t="s">
        <v>137</v>
      </c>
      <c r="AT396" s="144" t="s">
        <v>133</v>
      </c>
      <c r="AU396" s="144" t="s">
        <v>86</v>
      </c>
      <c r="AY396" s="17" t="s">
        <v>130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7" t="s">
        <v>84</v>
      </c>
      <c r="BK396" s="145">
        <f>ROUND(I396*H396,2)</f>
        <v>0</v>
      </c>
      <c r="BL396" s="17" t="s">
        <v>137</v>
      </c>
      <c r="BM396" s="144" t="s">
        <v>641</v>
      </c>
    </row>
    <row r="397" spans="2:65" s="12" customFormat="1" ht="11.25">
      <c r="B397" s="151"/>
      <c r="D397" s="152" t="s">
        <v>194</v>
      </c>
      <c r="E397" s="153" t="s">
        <v>1</v>
      </c>
      <c r="F397" s="154" t="s">
        <v>642</v>
      </c>
      <c r="H397" s="153" t="s">
        <v>1</v>
      </c>
      <c r="I397" s="155"/>
      <c r="L397" s="151"/>
      <c r="M397" s="156"/>
      <c r="T397" s="157"/>
      <c r="AT397" s="153" t="s">
        <v>194</v>
      </c>
      <c r="AU397" s="153" t="s">
        <v>86</v>
      </c>
      <c r="AV397" s="12" t="s">
        <v>84</v>
      </c>
      <c r="AW397" s="12" t="s">
        <v>32</v>
      </c>
      <c r="AX397" s="12" t="s">
        <v>76</v>
      </c>
      <c r="AY397" s="153" t="s">
        <v>130</v>
      </c>
    </row>
    <row r="398" spans="2:65" s="13" customFormat="1" ht="11.25">
      <c r="B398" s="158"/>
      <c r="D398" s="152" t="s">
        <v>194</v>
      </c>
      <c r="E398" s="159" t="s">
        <v>1</v>
      </c>
      <c r="F398" s="160" t="s">
        <v>643</v>
      </c>
      <c r="H398" s="161">
        <v>16</v>
      </c>
      <c r="I398" s="162"/>
      <c r="L398" s="158"/>
      <c r="M398" s="163"/>
      <c r="T398" s="164"/>
      <c r="AT398" s="159" t="s">
        <v>194</v>
      </c>
      <c r="AU398" s="159" t="s">
        <v>86</v>
      </c>
      <c r="AV398" s="13" t="s">
        <v>86</v>
      </c>
      <c r="AW398" s="13" t="s">
        <v>32</v>
      </c>
      <c r="AX398" s="13" t="s">
        <v>84</v>
      </c>
      <c r="AY398" s="159" t="s">
        <v>130</v>
      </c>
    </row>
    <row r="399" spans="2:65" s="1" customFormat="1" ht="16.5" customHeight="1">
      <c r="B399" s="132"/>
      <c r="C399" s="179" t="s">
        <v>644</v>
      </c>
      <c r="D399" s="179" t="s">
        <v>455</v>
      </c>
      <c r="E399" s="180" t="s">
        <v>645</v>
      </c>
      <c r="F399" s="181" t="s">
        <v>646</v>
      </c>
      <c r="G399" s="182" t="s">
        <v>249</v>
      </c>
      <c r="H399" s="183">
        <v>16.8</v>
      </c>
      <c r="I399" s="184"/>
      <c r="J399" s="185">
        <f>ROUND(I399*H399,2)</f>
        <v>0</v>
      </c>
      <c r="K399" s="181" t="s">
        <v>192</v>
      </c>
      <c r="L399" s="186"/>
      <c r="M399" s="187" t="s">
        <v>1</v>
      </c>
      <c r="N399" s="188" t="s">
        <v>41</v>
      </c>
      <c r="P399" s="142">
        <f>O399*H399</f>
        <v>0</v>
      </c>
      <c r="Q399" s="142">
        <v>3.0000000000000001E-3</v>
      </c>
      <c r="R399" s="142">
        <f>Q399*H399</f>
        <v>5.04E-2</v>
      </c>
      <c r="S399" s="142">
        <v>0</v>
      </c>
      <c r="T399" s="143">
        <f>S399*H399</f>
        <v>0</v>
      </c>
      <c r="AR399" s="144" t="s">
        <v>146</v>
      </c>
      <c r="AT399" s="144" t="s">
        <v>455</v>
      </c>
      <c r="AU399" s="144" t="s">
        <v>86</v>
      </c>
      <c r="AY399" s="17" t="s">
        <v>130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7" t="s">
        <v>84</v>
      </c>
      <c r="BK399" s="145">
        <f>ROUND(I399*H399,2)</f>
        <v>0</v>
      </c>
      <c r="BL399" s="17" t="s">
        <v>137</v>
      </c>
      <c r="BM399" s="144" t="s">
        <v>647</v>
      </c>
    </row>
    <row r="400" spans="2:65" s="13" customFormat="1" ht="11.25">
      <c r="B400" s="158"/>
      <c r="D400" s="152" t="s">
        <v>194</v>
      </c>
      <c r="E400" s="159" t="s">
        <v>1</v>
      </c>
      <c r="F400" s="160" t="s">
        <v>648</v>
      </c>
      <c r="H400" s="161">
        <v>16.8</v>
      </c>
      <c r="I400" s="162"/>
      <c r="L400" s="158"/>
      <c r="M400" s="163"/>
      <c r="T400" s="164"/>
      <c r="AT400" s="159" t="s">
        <v>194</v>
      </c>
      <c r="AU400" s="159" t="s">
        <v>86</v>
      </c>
      <c r="AV400" s="13" t="s">
        <v>86</v>
      </c>
      <c r="AW400" s="13" t="s">
        <v>32</v>
      </c>
      <c r="AX400" s="13" t="s">
        <v>84</v>
      </c>
      <c r="AY400" s="159" t="s">
        <v>130</v>
      </c>
    </row>
    <row r="401" spans="2:65" s="1" customFormat="1" ht="33" customHeight="1">
      <c r="B401" s="132"/>
      <c r="C401" s="133" t="s">
        <v>649</v>
      </c>
      <c r="D401" s="133" t="s">
        <v>133</v>
      </c>
      <c r="E401" s="134" t="s">
        <v>650</v>
      </c>
      <c r="F401" s="135" t="s">
        <v>651</v>
      </c>
      <c r="G401" s="136" t="s">
        <v>249</v>
      </c>
      <c r="H401" s="137">
        <v>10</v>
      </c>
      <c r="I401" s="138"/>
      <c r="J401" s="139">
        <f>ROUND(I401*H401,2)</f>
        <v>0</v>
      </c>
      <c r="K401" s="135" t="s">
        <v>218</v>
      </c>
      <c r="L401" s="32"/>
      <c r="M401" s="140" t="s">
        <v>1</v>
      </c>
      <c r="N401" s="141" t="s">
        <v>41</v>
      </c>
      <c r="P401" s="142">
        <f>O401*H401</f>
        <v>0</v>
      </c>
      <c r="Q401" s="142">
        <v>1.0000000000000001E-5</v>
      </c>
      <c r="R401" s="142">
        <f>Q401*H401</f>
        <v>1E-4</v>
      </c>
      <c r="S401" s="142">
        <v>0</v>
      </c>
      <c r="T401" s="143">
        <f>S401*H401</f>
        <v>0</v>
      </c>
      <c r="AR401" s="144" t="s">
        <v>137</v>
      </c>
      <c r="AT401" s="144" t="s">
        <v>133</v>
      </c>
      <c r="AU401" s="144" t="s">
        <v>86</v>
      </c>
      <c r="AY401" s="17" t="s">
        <v>130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7" t="s">
        <v>84</v>
      </c>
      <c r="BK401" s="145">
        <f>ROUND(I401*H401,2)</f>
        <v>0</v>
      </c>
      <c r="BL401" s="17" t="s">
        <v>137</v>
      </c>
      <c r="BM401" s="144" t="s">
        <v>652</v>
      </c>
    </row>
    <row r="402" spans="2:65" s="13" customFormat="1" ht="11.25">
      <c r="B402" s="158"/>
      <c r="D402" s="152" t="s">
        <v>194</v>
      </c>
      <c r="E402" s="159" t="s">
        <v>1</v>
      </c>
      <c r="F402" s="160" t="s">
        <v>653</v>
      </c>
      <c r="H402" s="161">
        <v>10</v>
      </c>
      <c r="I402" s="162"/>
      <c r="L402" s="158"/>
      <c r="M402" s="163"/>
      <c r="T402" s="164"/>
      <c r="AT402" s="159" t="s">
        <v>194</v>
      </c>
      <c r="AU402" s="159" t="s">
        <v>86</v>
      </c>
      <c r="AV402" s="13" t="s">
        <v>86</v>
      </c>
      <c r="AW402" s="13" t="s">
        <v>32</v>
      </c>
      <c r="AX402" s="13" t="s">
        <v>84</v>
      </c>
      <c r="AY402" s="159" t="s">
        <v>130</v>
      </c>
    </row>
    <row r="403" spans="2:65" s="1" customFormat="1" ht="21.75" customHeight="1">
      <c r="B403" s="132"/>
      <c r="C403" s="179" t="s">
        <v>654</v>
      </c>
      <c r="D403" s="179" t="s">
        <v>455</v>
      </c>
      <c r="E403" s="180" t="s">
        <v>655</v>
      </c>
      <c r="F403" s="181" t="s">
        <v>656</v>
      </c>
      <c r="G403" s="182" t="s">
        <v>249</v>
      </c>
      <c r="H403" s="183">
        <v>10.5</v>
      </c>
      <c r="I403" s="184"/>
      <c r="J403" s="185">
        <f>ROUND(I403*H403,2)</f>
        <v>0</v>
      </c>
      <c r="K403" s="181" t="s">
        <v>218</v>
      </c>
      <c r="L403" s="186"/>
      <c r="M403" s="187" t="s">
        <v>1</v>
      </c>
      <c r="N403" s="188" t="s">
        <v>41</v>
      </c>
      <c r="P403" s="142">
        <f>O403*H403</f>
        <v>0</v>
      </c>
      <c r="Q403" s="142">
        <v>3.6099999999999999E-3</v>
      </c>
      <c r="R403" s="142">
        <f>Q403*H403</f>
        <v>3.7905000000000001E-2</v>
      </c>
      <c r="S403" s="142">
        <v>0</v>
      </c>
      <c r="T403" s="143">
        <f>S403*H403</f>
        <v>0</v>
      </c>
      <c r="AR403" s="144" t="s">
        <v>146</v>
      </c>
      <c r="AT403" s="144" t="s">
        <v>455</v>
      </c>
      <c r="AU403" s="144" t="s">
        <v>86</v>
      </c>
      <c r="AY403" s="17" t="s">
        <v>130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7" t="s">
        <v>84</v>
      </c>
      <c r="BK403" s="145">
        <f>ROUND(I403*H403,2)</f>
        <v>0</v>
      </c>
      <c r="BL403" s="17" t="s">
        <v>137</v>
      </c>
      <c r="BM403" s="144" t="s">
        <v>657</v>
      </c>
    </row>
    <row r="404" spans="2:65" s="13" customFormat="1" ht="11.25">
      <c r="B404" s="158"/>
      <c r="D404" s="152" t="s">
        <v>194</v>
      </c>
      <c r="E404" s="159" t="s">
        <v>1</v>
      </c>
      <c r="F404" s="160" t="s">
        <v>658</v>
      </c>
      <c r="H404" s="161">
        <v>10.5</v>
      </c>
      <c r="I404" s="162"/>
      <c r="L404" s="158"/>
      <c r="M404" s="163"/>
      <c r="T404" s="164"/>
      <c r="AT404" s="159" t="s">
        <v>194</v>
      </c>
      <c r="AU404" s="159" t="s">
        <v>86</v>
      </c>
      <c r="AV404" s="13" t="s">
        <v>86</v>
      </c>
      <c r="AW404" s="13" t="s">
        <v>32</v>
      </c>
      <c r="AX404" s="13" t="s">
        <v>84</v>
      </c>
      <c r="AY404" s="159" t="s">
        <v>130</v>
      </c>
    </row>
    <row r="405" spans="2:65" s="1" customFormat="1" ht="16.5" customHeight="1">
      <c r="B405" s="132"/>
      <c r="C405" s="179" t="s">
        <v>659</v>
      </c>
      <c r="D405" s="179" t="s">
        <v>455</v>
      </c>
      <c r="E405" s="180" t="s">
        <v>660</v>
      </c>
      <c r="F405" s="181" t="s">
        <v>661</v>
      </c>
      <c r="G405" s="182" t="s">
        <v>163</v>
      </c>
      <c r="H405" s="183">
        <v>6</v>
      </c>
      <c r="I405" s="184"/>
      <c r="J405" s="185">
        <f>ROUND(I405*H405,2)</f>
        <v>0</v>
      </c>
      <c r="K405" s="181" t="s">
        <v>1</v>
      </c>
      <c r="L405" s="186"/>
      <c r="M405" s="187" t="s">
        <v>1</v>
      </c>
      <c r="N405" s="188" t="s">
        <v>41</v>
      </c>
      <c r="P405" s="142">
        <f>O405*H405</f>
        <v>0</v>
      </c>
      <c r="Q405" s="142">
        <v>0</v>
      </c>
      <c r="R405" s="142">
        <f>Q405*H405</f>
        <v>0</v>
      </c>
      <c r="S405" s="142">
        <v>0</v>
      </c>
      <c r="T405" s="143">
        <f>S405*H405</f>
        <v>0</v>
      </c>
      <c r="AR405" s="144" t="s">
        <v>146</v>
      </c>
      <c r="AT405" s="144" t="s">
        <v>455</v>
      </c>
      <c r="AU405" s="144" t="s">
        <v>86</v>
      </c>
      <c r="AY405" s="17" t="s">
        <v>130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7" t="s">
        <v>84</v>
      </c>
      <c r="BK405" s="145">
        <f>ROUND(I405*H405,2)</f>
        <v>0</v>
      </c>
      <c r="BL405" s="17" t="s">
        <v>137</v>
      </c>
      <c r="BM405" s="144" t="s">
        <v>662</v>
      </c>
    </row>
    <row r="406" spans="2:65" s="13" customFormat="1" ht="11.25">
      <c r="B406" s="158"/>
      <c r="D406" s="152" t="s">
        <v>194</v>
      </c>
      <c r="E406" s="159" t="s">
        <v>1</v>
      </c>
      <c r="F406" s="160" t="s">
        <v>663</v>
      </c>
      <c r="H406" s="161">
        <v>6</v>
      </c>
      <c r="I406" s="162"/>
      <c r="L406" s="158"/>
      <c r="M406" s="163"/>
      <c r="T406" s="164"/>
      <c r="AT406" s="159" t="s">
        <v>194</v>
      </c>
      <c r="AU406" s="159" t="s">
        <v>86</v>
      </c>
      <c r="AV406" s="13" t="s">
        <v>86</v>
      </c>
      <c r="AW406" s="13" t="s">
        <v>32</v>
      </c>
      <c r="AX406" s="13" t="s">
        <v>84</v>
      </c>
      <c r="AY406" s="159" t="s">
        <v>130</v>
      </c>
    </row>
    <row r="407" spans="2:65" s="1" customFormat="1" ht="24.2" customHeight="1">
      <c r="B407" s="132"/>
      <c r="C407" s="133" t="s">
        <v>664</v>
      </c>
      <c r="D407" s="133" t="s">
        <v>133</v>
      </c>
      <c r="E407" s="134" t="s">
        <v>665</v>
      </c>
      <c r="F407" s="135" t="s">
        <v>666</v>
      </c>
      <c r="G407" s="136" t="s">
        <v>163</v>
      </c>
      <c r="H407" s="137">
        <v>2</v>
      </c>
      <c r="I407" s="138"/>
      <c r="J407" s="139">
        <f>ROUND(I407*H407,2)</f>
        <v>0</v>
      </c>
      <c r="K407" s="135" t="s">
        <v>192</v>
      </c>
      <c r="L407" s="32"/>
      <c r="M407" s="140" t="s">
        <v>1</v>
      </c>
      <c r="N407" s="141" t="s">
        <v>41</v>
      </c>
      <c r="P407" s="142">
        <f>O407*H407</f>
        <v>0</v>
      </c>
      <c r="Q407" s="142">
        <v>1.92655</v>
      </c>
      <c r="R407" s="142">
        <f>Q407*H407</f>
        <v>3.8531</v>
      </c>
      <c r="S407" s="142">
        <v>0</v>
      </c>
      <c r="T407" s="143">
        <f>S407*H407</f>
        <v>0</v>
      </c>
      <c r="AR407" s="144" t="s">
        <v>137</v>
      </c>
      <c r="AT407" s="144" t="s">
        <v>133</v>
      </c>
      <c r="AU407" s="144" t="s">
        <v>86</v>
      </c>
      <c r="AY407" s="17" t="s">
        <v>130</v>
      </c>
      <c r="BE407" s="145">
        <f>IF(N407="základní",J407,0)</f>
        <v>0</v>
      </c>
      <c r="BF407" s="145">
        <f>IF(N407="snížená",J407,0)</f>
        <v>0</v>
      </c>
      <c r="BG407" s="145">
        <f>IF(N407="zákl. přenesená",J407,0)</f>
        <v>0</v>
      </c>
      <c r="BH407" s="145">
        <f>IF(N407="sníž. přenesená",J407,0)</f>
        <v>0</v>
      </c>
      <c r="BI407" s="145">
        <f>IF(N407="nulová",J407,0)</f>
        <v>0</v>
      </c>
      <c r="BJ407" s="17" t="s">
        <v>84</v>
      </c>
      <c r="BK407" s="145">
        <f>ROUND(I407*H407,2)</f>
        <v>0</v>
      </c>
      <c r="BL407" s="17" t="s">
        <v>137</v>
      </c>
      <c r="BM407" s="144" t="s">
        <v>667</v>
      </c>
    </row>
    <row r="408" spans="2:65" s="1" customFormat="1" ht="16.5" customHeight="1">
      <c r="B408" s="132"/>
      <c r="C408" s="179" t="s">
        <v>668</v>
      </c>
      <c r="D408" s="179" t="s">
        <v>455</v>
      </c>
      <c r="E408" s="180" t="s">
        <v>669</v>
      </c>
      <c r="F408" s="181" t="s">
        <v>670</v>
      </c>
      <c r="G408" s="182" t="s">
        <v>163</v>
      </c>
      <c r="H408" s="183">
        <v>2</v>
      </c>
      <c r="I408" s="184"/>
      <c r="J408" s="185">
        <f>ROUND(I408*H408,2)</f>
        <v>0</v>
      </c>
      <c r="K408" s="181" t="s">
        <v>1</v>
      </c>
      <c r="L408" s="186"/>
      <c r="M408" s="187" t="s">
        <v>1</v>
      </c>
      <c r="N408" s="188" t="s">
        <v>41</v>
      </c>
      <c r="P408" s="142">
        <f>O408*H408</f>
        <v>0</v>
      </c>
      <c r="Q408" s="142">
        <v>0</v>
      </c>
      <c r="R408" s="142">
        <f>Q408*H408</f>
        <v>0</v>
      </c>
      <c r="S408" s="142">
        <v>0</v>
      </c>
      <c r="T408" s="143">
        <f>S408*H408</f>
        <v>0</v>
      </c>
      <c r="AR408" s="144" t="s">
        <v>146</v>
      </c>
      <c r="AT408" s="144" t="s">
        <v>455</v>
      </c>
      <c r="AU408" s="144" t="s">
        <v>86</v>
      </c>
      <c r="AY408" s="17" t="s">
        <v>130</v>
      </c>
      <c r="BE408" s="145">
        <f>IF(N408="základní",J408,0)</f>
        <v>0</v>
      </c>
      <c r="BF408" s="145">
        <f>IF(N408="snížená",J408,0)</f>
        <v>0</v>
      </c>
      <c r="BG408" s="145">
        <f>IF(N408="zákl. přenesená",J408,0)</f>
        <v>0</v>
      </c>
      <c r="BH408" s="145">
        <f>IF(N408="sníž. přenesená",J408,0)</f>
        <v>0</v>
      </c>
      <c r="BI408" s="145">
        <f>IF(N408="nulová",J408,0)</f>
        <v>0</v>
      </c>
      <c r="BJ408" s="17" t="s">
        <v>84</v>
      </c>
      <c r="BK408" s="145">
        <f>ROUND(I408*H408,2)</f>
        <v>0</v>
      </c>
      <c r="BL408" s="17" t="s">
        <v>137</v>
      </c>
      <c r="BM408" s="144" t="s">
        <v>671</v>
      </c>
    </row>
    <row r="409" spans="2:65" s="13" customFormat="1" ht="22.5">
      <c r="B409" s="158"/>
      <c r="D409" s="152" t="s">
        <v>194</v>
      </c>
      <c r="E409" s="159" t="s">
        <v>1</v>
      </c>
      <c r="F409" s="160" t="s">
        <v>672</v>
      </c>
      <c r="H409" s="161">
        <v>2</v>
      </c>
      <c r="I409" s="162"/>
      <c r="L409" s="158"/>
      <c r="M409" s="163"/>
      <c r="T409" s="164"/>
      <c r="AT409" s="159" t="s">
        <v>194</v>
      </c>
      <c r="AU409" s="159" t="s">
        <v>86</v>
      </c>
      <c r="AV409" s="13" t="s">
        <v>86</v>
      </c>
      <c r="AW409" s="13" t="s">
        <v>32</v>
      </c>
      <c r="AX409" s="13" t="s">
        <v>84</v>
      </c>
      <c r="AY409" s="159" t="s">
        <v>130</v>
      </c>
    </row>
    <row r="410" spans="2:65" s="11" customFormat="1" ht="22.9" customHeight="1">
      <c r="B410" s="120"/>
      <c r="D410" s="121" t="s">
        <v>75</v>
      </c>
      <c r="E410" s="130" t="s">
        <v>160</v>
      </c>
      <c r="F410" s="130" t="s">
        <v>673</v>
      </c>
      <c r="I410" s="123"/>
      <c r="J410" s="131">
        <f>BK410</f>
        <v>0</v>
      </c>
      <c r="L410" s="120"/>
      <c r="M410" s="125"/>
      <c r="P410" s="126">
        <f>SUM(P411:P486)</f>
        <v>0</v>
      </c>
      <c r="R410" s="126">
        <f>SUM(R411:R486)</f>
        <v>412.64326222000005</v>
      </c>
      <c r="T410" s="127">
        <f>SUM(T411:T486)</f>
        <v>0</v>
      </c>
      <c r="AR410" s="121" t="s">
        <v>84</v>
      </c>
      <c r="AT410" s="128" t="s">
        <v>75</v>
      </c>
      <c r="AU410" s="128" t="s">
        <v>84</v>
      </c>
      <c r="AY410" s="121" t="s">
        <v>130</v>
      </c>
      <c r="BK410" s="129">
        <f>SUM(BK411:BK486)</f>
        <v>0</v>
      </c>
    </row>
    <row r="411" spans="2:65" s="1" customFormat="1" ht="16.5" customHeight="1">
      <c r="B411" s="132"/>
      <c r="C411" s="133" t="s">
        <v>674</v>
      </c>
      <c r="D411" s="133" t="s">
        <v>133</v>
      </c>
      <c r="E411" s="134" t="s">
        <v>675</v>
      </c>
      <c r="F411" s="135" t="s">
        <v>676</v>
      </c>
      <c r="G411" s="136" t="s">
        <v>163</v>
      </c>
      <c r="H411" s="137">
        <v>52</v>
      </c>
      <c r="I411" s="138"/>
      <c r="J411" s="139">
        <f>ROUND(I411*H411,2)</f>
        <v>0</v>
      </c>
      <c r="K411" s="135" t="s">
        <v>1</v>
      </c>
      <c r="L411" s="32"/>
      <c r="M411" s="140" t="s">
        <v>1</v>
      </c>
      <c r="N411" s="141" t="s">
        <v>41</v>
      </c>
      <c r="P411" s="142">
        <f>O411*H411</f>
        <v>0</v>
      </c>
      <c r="Q411" s="142">
        <v>0</v>
      </c>
      <c r="R411" s="142">
        <f>Q411*H411</f>
        <v>0</v>
      </c>
      <c r="S411" s="142">
        <v>0</v>
      </c>
      <c r="T411" s="143">
        <f>S411*H411</f>
        <v>0</v>
      </c>
      <c r="AR411" s="144" t="s">
        <v>137</v>
      </c>
      <c r="AT411" s="144" t="s">
        <v>133</v>
      </c>
      <c r="AU411" s="144" t="s">
        <v>86</v>
      </c>
      <c r="AY411" s="17" t="s">
        <v>130</v>
      </c>
      <c r="BE411" s="145">
        <f>IF(N411="základní",J411,0)</f>
        <v>0</v>
      </c>
      <c r="BF411" s="145">
        <f>IF(N411="snížená",J411,0)</f>
        <v>0</v>
      </c>
      <c r="BG411" s="145">
        <f>IF(N411="zákl. přenesená",J411,0)</f>
        <v>0</v>
      </c>
      <c r="BH411" s="145">
        <f>IF(N411="sníž. přenesená",J411,0)</f>
        <v>0</v>
      </c>
      <c r="BI411" s="145">
        <f>IF(N411="nulová",J411,0)</f>
        <v>0</v>
      </c>
      <c r="BJ411" s="17" t="s">
        <v>84</v>
      </c>
      <c r="BK411" s="145">
        <f>ROUND(I411*H411,2)</f>
        <v>0</v>
      </c>
      <c r="BL411" s="17" t="s">
        <v>137</v>
      </c>
      <c r="BM411" s="144" t="s">
        <v>677</v>
      </c>
    </row>
    <row r="412" spans="2:65" s="13" customFormat="1" ht="11.25">
      <c r="B412" s="158"/>
      <c r="D412" s="152" t="s">
        <v>194</v>
      </c>
      <c r="E412" s="159" t="s">
        <v>1</v>
      </c>
      <c r="F412" s="160" t="s">
        <v>678</v>
      </c>
      <c r="H412" s="161">
        <v>52</v>
      </c>
      <c r="I412" s="162"/>
      <c r="L412" s="158"/>
      <c r="M412" s="163"/>
      <c r="T412" s="164"/>
      <c r="AT412" s="159" t="s">
        <v>194</v>
      </c>
      <c r="AU412" s="159" t="s">
        <v>86</v>
      </c>
      <c r="AV412" s="13" t="s">
        <v>86</v>
      </c>
      <c r="AW412" s="13" t="s">
        <v>32</v>
      </c>
      <c r="AX412" s="13" t="s">
        <v>84</v>
      </c>
      <c r="AY412" s="159" t="s">
        <v>130</v>
      </c>
    </row>
    <row r="413" spans="2:65" s="1" customFormat="1" ht="24.2" customHeight="1">
      <c r="B413" s="132"/>
      <c r="C413" s="179" t="s">
        <v>679</v>
      </c>
      <c r="D413" s="179" t="s">
        <v>455</v>
      </c>
      <c r="E413" s="180" t="s">
        <v>680</v>
      </c>
      <c r="F413" s="181" t="s">
        <v>681</v>
      </c>
      <c r="G413" s="182" t="s">
        <v>1</v>
      </c>
      <c r="H413" s="183">
        <v>54.6</v>
      </c>
      <c r="I413" s="184"/>
      <c r="J413" s="185">
        <f>ROUND(I413*H413,2)</f>
        <v>0</v>
      </c>
      <c r="K413" s="181" t="s">
        <v>1</v>
      </c>
      <c r="L413" s="186"/>
      <c r="M413" s="187" t="s">
        <v>1</v>
      </c>
      <c r="N413" s="188" t="s">
        <v>41</v>
      </c>
      <c r="P413" s="142">
        <f>O413*H413</f>
        <v>0</v>
      </c>
      <c r="Q413" s="142">
        <v>0</v>
      </c>
      <c r="R413" s="142">
        <f>Q413*H413</f>
        <v>0</v>
      </c>
      <c r="S413" s="142">
        <v>0</v>
      </c>
      <c r="T413" s="143">
        <f>S413*H413</f>
        <v>0</v>
      </c>
      <c r="AR413" s="144" t="s">
        <v>146</v>
      </c>
      <c r="AT413" s="144" t="s">
        <v>455</v>
      </c>
      <c r="AU413" s="144" t="s">
        <v>86</v>
      </c>
      <c r="AY413" s="17" t="s">
        <v>130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7" t="s">
        <v>84</v>
      </c>
      <c r="BK413" s="145">
        <f>ROUND(I413*H413,2)</f>
        <v>0</v>
      </c>
      <c r="BL413" s="17" t="s">
        <v>137</v>
      </c>
      <c r="BM413" s="144" t="s">
        <v>682</v>
      </c>
    </row>
    <row r="414" spans="2:65" s="13" customFormat="1" ht="11.25">
      <c r="B414" s="158"/>
      <c r="D414" s="152" t="s">
        <v>194</v>
      </c>
      <c r="E414" s="159" t="s">
        <v>1</v>
      </c>
      <c r="F414" s="160" t="s">
        <v>683</v>
      </c>
      <c r="H414" s="161">
        <v>54.6</v>
      </c>
      <c r="I414" s="162"/>
      <c r="L414" s="158"/>
      <c r="M414" s="163"/>
      <c r="T414" s="164"/>
      <c r="AT414" s="159" t="s">
        <v>194</v>
      </c>
      <c r="AU414" s="159" t="s">
        <v>86</v>
      </c>
      <c r="AV414" s="13" t="s">
        <v>86</v>
      </c>
      <c r="AW414" s="13" t="s">
        <v>32</v>
      </c>
      <c r="AX414" s="13" t="s">
        <v>84</v>
      </c>
      <c r="AY414" s="159" t="s">
        <v>130</v>
      </c>
    </row>
    <row r="415" spans="2:65" s="1" customFormat="1" ht="24.2" customHeight="1">
      <c r="B415" s="132"/>
      <c r="C415" s="133" t="s">
        <v>684</v>
      </c>
      <c r="D415" s="133" t="s">
        <v>133</v>
      </c>
      <c r="E415" s="134" t="s">
        <v>685</v>
      </c>
      <c r="F415" s="135" t="s">
        <v>686</v>
      </c>
      <c r="G415" s="136" t="s">
        <v>163</v>
      </c>
      <c r="H415" s="137">
        <v>14</v>
      </c>
      <c r="I415" s="138"/>
      <c r="J415" s="139">
        <f>ROUND(I415*H415,2)</f>
        <v>0</v>
      </c>
      <c r="K415" s="135" t="s">
        <v>192</v>
      </c>
      <c r="L415" s="32"/>
      <c r="M415" s="140" t="s">
        <v>1</v>
      </c>
      <c r="N415" s="141" t="s">
        <v>41</v>
      </c>
      <c r="P415" s="142">
        <f>O415*H415</f>
        <v>0</v>
      </c>
      <c r="Q415" s="142">
        <v>6.9999999999999999E-4</v>
      </c>
      <c r="R415" s="142">
        <f>Q415*H415</f>
        <v>9.7999999999999997E-3</v>
      </c>
      <c r="S415" s="142">
        <v>0</v>
      </c>
      <c r="T415" s="143">
        <f>S415*H415</f>
        <v>0</v>
      </c>
      <c r="AR415" s="144" t="s">
        <v>137</v>
      </c>
      <c r="AT415" s="144" t="s">
        <v>133</v>
      </c>
      <c r="AU415" s="144" t="s">
        <v>86</v>
      </c>
      <c r="AY415" s="17" t="s">
        <v>130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7" t="s">
        <v>84</v>
      </c>
      <c r="BK415" s="145">
        <f>ROUND(I415*H415,2)</f>
        <v>0</v>
      </c>
      <c r="BL415" s="17" t="s">
        <v>137</v>
      </c>
      <c r="BM415" s="144" t="s">
        <v>687</v>
      </c>
    </row>
    <row r="416" spans="2:65" s="1" customFormat="1" ht="24.2" customHeight="1">
      <c r="B416" s="132"/>
      <c r="C416" s="179" t="s">
        <v>688</v>
      </c>
      <c r="D416" s="179" t="s">
        <v>455</v>
      </c>
      <c r="E416" s="180" t="s">
        <v>689</v>
      </c>
      <c r="F416" s="181" t="s">
        <v>690</v>
      </c>
      <c r="G416" s="182" t="s">
        <v>163</v>
      </c>
      <c r="H416" s="183">
        <v>5</v>
      </c>
      <c r="I416" s="184"/>
      <c r="J416" s="185">
        <f>ROUND(I416*H416,2)</f>
        <v>0</v>
      </c>
      <c r="K416" s="181" t="s">
        <v>192</v>
      </c>
      <c r="L416" s="186"/>
      <c r="M416" s="187" t="s">
        <v>1</v>
      </c>
      <c r="N416" s="188" t="s">
        <v>41</v>
      </c>
      <c r="P416" s="142">
        <f>O416*H416</f>
        <v>0</v>
      </c>
      <c r="Q416" s="142">
        <v>2.5999999999999999E-3</v>
      </c>
      <c r="R416" s="142">
        <f>Q416*H416</f>
        <v>1.2999999999999999E-2</v>
      </c>
      <c r="S416" s="142">
        <v>0</v>
      </c>
      <c r="T416" s="143">
        <f>S416*H416</f>
        <v>0</v>
      </c>
      <c r="AR416" s="144" t="s">
        <v>146</v>
      </c>
      <c r="AT416" s="144" t="s">
        <v>455</v>
      </c>
      <c r="AU416" s="144" t="s">
        <v>86</v>
      </c>
      <c r="AY416" s="17" t="s">
        <v>130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7" t="s">
        <v>84</v>
      </c>
      <c r="BK416" s="145">
        <f>ROUND(I416*H416,2)</f>
        <v>0</v>
      </c>
      <c r="BL416" s="17" t="s">
        <v>137</v>
      </c>
      <c r="BM416" s="144" t="s">
        <v>691</v>
      </c>
    </row>
    <row r="417" spans="2:65" s="13" customFormat="1" ht="11.25">
      <c r="B417" s="158"/>
      <c r="D417" s="152" t="s">
        <v>194</v>
      </c>
      <c r="E417" s="159" t="s">
        <v>1</v>
      </c>
      <c r="F417" s="160" t="s">
        <v>692</v>
      </c>
      <c r="H417" s="161">
        <v>5</v>
      </c>
      <c r="I417" s="162"/>
      <c r="L417" s="158"/>
      <c r="M417" s="163"/>
      <c r="T417" s="164"/>
      <c r="AT417" s="159" t="s">
        <v>194</v>
      </c>
      <c r="AU417" s="159" t="s">
        <v>86</v>
      </c>
      <c r="AV417" s="13" t="s">
        <v>86</v>
      </c>
      <c r="AW417" s="13" t="s">
        <v>32</v>
      </c>
      <c r="AX417" s="13" t="s">
        <v>84</v>
      </c>
      <c r="AY417" s="159" t="s">
        <v>130</v>
      </c>
    </row>
    <row r="418" spans="2:65" s="1" customFormat="1" ht="24.2" customHeight="1">
      <c r="B418" s="132"/>
      <c r="C418" s="179" t="s">
        <v>693</v>
      </c>
      <c r="D418" s="179" t="s">
        <v>455</v>
      </c>
      <c r="E418" s="180" t="s">
        <v>694</v>
      </c>
      <c r="F418" s="181" t="s">
        <v>695</v>
      </c>
      <c r="G418" s="182" t="s">
        <v>163</v>
      </c>
      <c r="H418" s="183">
        <v>6</v>
      </c>
      <c r="I418" s="184"/>
      <c r="J418" s="185">
        <f>ROUND(I418*H418,2)</f>
        <v>0</v>
      </c>
      <c r="K418" s="181" t="s">
        <v>192</v>
      </c>
      <c r="L418" s="186"/>
      <c r="M418" s="187" t="s">
        <v>1</v>
      </c>
      <c r="N418" s="188" t="s">
        <v>41</v>
      </c>
      <c r="P418" s="142">
        <f>O418*H418</f>
        <v>0</v>
      </c>
      <c r="Q418" s="142">
        <v>3.5000000000000001E-3</v>
      </c>
      <c r="R418" s="142">
        <f>Q418*H418</f>
        <v>2.1000000000000001E-2</v>
      </c>
      <c r="S418" s="142">
        <v>0</v>
      </c>
      <c r="T418" s="143">
        <f>S418*H418</f>
        <v>0</v>
      </c>
      <c r="AR418" s="144" t="s">
        <v>146</v>
      </c>
      <c r="AT418" s="144" t="s">
        <v>455</v>
      </c>
      <c r="AU418" s="144" t="s">
        <v>86</v>
      </c>
      <c r="AY418" s="17" t="s">
        <v>130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7" t="s">
        <v>84</v>
      </c>
      <c r="BK418" s="145">
        <f>ROUND(I418*H418,2)</f>
        <v>0</v>
      </c>
      <c r="BL418" s="17" t="s">
        <v>137</v>
      </c>
      <c r="BM418" s="144" t="s">
        <v>696</v>
      </c>
    </row>
    <row r="419" spans="2:65" s="13" customFormat="1" ht="11.25">
      <c r="B419" s="158"/>
      <c r="D419" s="152" t="s">
        <v>194</v>
      </c>
      <c r="E419" s="159" t="s">
        <v>1</v>
      </c>
      <c r="F419" s="160" t="s">
        <v>697</v>
      </c>
      <c r="H419" s="161">
        <v>6</v>
      </c>
      <c r="I419" s="162"/>
      <c r="L419" s="158"/>
      <c r="M419" s="163"/>
      <c r="T419" s="164"/>
      <c r="AT419" s="159" t="s">
        <v>194</v>
      </c>
      <c r="AU419" s="159" t="s">
        <v>86</v>
      </c>
      <c r="AV419" s="13" t="s">
        <v>86</v>
      </c>
      <c r="AW419" s="13" t="s">
        <v>32</v>
      </c>
      <c r="AX419" s="13" t="s">
        <v>84</v>
      </c>
      <c r="AY419" s="159" t="s">
        <v>130</v>
      </c>
    </row>
    <row r="420" spans="2:65" s="1" customFormat="1" ht="24.2" customHeight="1">
      <c r="B420" s="132"/>
      <c r="C420" s="179" t="s">
        <v>698</v>
      </c>
      <c r="D420" s="179" t="s">
        <v>455</v>
      </c>
      <c r="E420" s="180" t="s">
        <v>699</v>
      </c>
      <c r="F420" s="181" t="s">
        <v>700</v>
      </c>
      <c r="G420" s="182" t="s">
        <v>163</v>
      </c>
      <c r="H420" s="183">
        <v>3</v>
      </c>
      <c r="I420" s="184"/>
      <c r="J420" s="185">
        <f>ROUND(I420*H420,2)</f>
        <v>0</v>
      </c>
      <c r="K420" s="181" t="s">
        <v>192</v>
      </c>
      <c r="L420" s="186"/>
      <c r="M420" s="187" t="s">
        <v>1</v>
      </c>
      <c r="N420" s="188" t="s">
        <v>41</v>
      </c>
      <c r="P420" s="142">
        <f>O420*H420</f>
        <v>0</v>
      </c>
      <c r="Q420" s="142">
        <v>1.2999999999999999E-3</v>
      </c>
      <c r="R420" s="142">
        <f>Q420*H420</f>
        <v>3.8999999999999998E-3</v>
      </c>
      <c r="S420" s="142">
        <v>0</v>
      </c>
      <c r="T420" s="143">
        <f>S420*H420</f>
        <v>0</v>
      </c>
      <c r="AR420" s="144" t="s">
        <v>146</v>
      </c>
      <c r="AT420" s="144" t="s">
        <v>455</v>
      </c>
      <c r="AU420" s="144" t="s">
        <v>86</v>
      </c>
      <c r="AY420" s="17" t="s">
        <v>130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7" t="s">
        <v>84</v>
      </c>
      <c r="BK420" s="145">
        <f>ROUND(I420*H420,2)</f>
        <v>0</v>
      </c>
      <c r="BL420" s="17" t="s">
        <v>137</v>
      </c>
      <c r="BM420" s="144" t="s">
        <v>701</v>
      </c>
    </row>
    <row r="421" spans="2:65" s="13" customFormat="1" ht="11.25">
      <c r="B421" s="158"/>
      <c r="D421" s="152" t="s">
        <v>194</v>
      </c>
      <c r="E421" s="159" t="s">
        <v>1</v>
      </c>
      <c r="F421" s="160" t="s">
        <v>702</v>
      </c>
      <c r="H421" s="161">
        <v>3</v>
      </c>
      <c r="I421" s="162"/>
      <c r="L421" s="158"/>
      <c r="M421" s="163"/>
      <c r="T421" s="164"/>
      <c r="AT421" s="159" t="s">
        <v>194</v>
      </c>
      <c r="AU421" s="159" t="s">
        <v>86</v>
      </c>
      <c r="AV421" s="13" t="s">
        <v>86</v>
      </c>
      <c r="AW421" s="13" t="s">
        <v>32</v>
      </c>
      <c r="AX421" s="13" t="s">
        <v>84</v>
      </c>
      <c r="AY421" s="159" t="s">
        <v>130</v>
      </c>
    </row>
    <row r="422" spans="2:65" s="1" customFormat="1" ht="21.75" customHeight="1">
      <c r="B422" s="132"/>
      <c r="C422" s="179" t="s">
        <v>703</v>
      </c>
      <c r="D422" s="179" t="s">
        <v>455</v>
      </c>
      <c r="E422" s="180" t="s">
        <v>704</v>
      </c>
      <c r="F422" s="181" t="s">
        <v>705</v>
      </c>
      <c r="G422" s="182" t="s">
        <v>163</v>
      </c>
      <c r="H422" s="183">
        <v>1</v>
      </c>
      <c r="I422" s="184"/>
      <c r="J422" s="185">
        <f>ROUND(I422*H422,2)</f>
        <v>0</v>
      </c>
      <c r="K422" s="181" t="s">
        <v>192</v>
      </c>
      <c r="L422" s="186"/>
      <c r="M422" s="187" t="s">
        <v>1</v>
      </c>
      <c r="N422" s="188" t="s">
        <v>41</v>
      </c>
      <c r="P422" s="142">
        <f>O422*H422</f>
        <v>0</v>
      </c>
      <c r="Q422" s="142">
        <v>8.9999999999999998E-4</v>
      </c>
      <c r="R422" s="142">
        <f>Q422*H422</f>
        <v>8.9999999999999998E-4</v>
      </c>
      <c r="S422" s="142">
        <v>0</v>
      </c>
      <c r="T422" s="143">
        <f>S422*H422</f>
        <v>0</v>
      </c>
      <c r="AR422" s="144" t="s">
        <v>146</v>
      </c>
      <c r="AT422" s="144" t="s">
        <v>455</v>
      </c>
      <c r="AU422" s="144" t="s">
        <v>86</v>
      </c>
      <c r="AY422" s="17" t="s">
        <v>130</v>
      </c>
      <c r="BE422" s="145">
        <f>IF(N422="základní",J422,0)</f>
        <v>0</v>
      </c>
      <c r="BF422" s="145">
        <f>IF(N422="snížená",J422,0)</f>
        <v>0</v>
      </c>
      <c r="BG422" s="145">
        <f>IF(N422="zákl. přenesená",J422,0)</f>
        <v>0</v>
      </c>
      <c r="BH422" s="145">
        <f>IF(N422="sníž. přenesená",J422,0)</f>
        <v>0</v>
      </c>
      <c r="BI422" s="145">
        <f>IF(N422="nulová",J422,0)</f>
        <v>0</v>
      </c>
      <c r="BJ422" s="17" t="s">
        <v>84</v>
      </c>
      <c r="BK422" s="145">
        <f>ROUND(I422*H422,2)</f>
        <v>0</v>
      </c>
      <c r="BL422" s="17" t="s">
        <v>137</v>
      </c>
      <c r="BM422" s="144" t="s">
        <v>706</v>
      </c>
    </row>
    <row r="423" spans="2:65" s="13" customFormat="1" ht="11.25">
      <c r="B423" s="158"/>
      <c r="D423" s="152" t="s">
        <v>194</v>
      </c>
      <c r="E423" s="159" t="s">
        <v>1</v>
      </c>
      <c r="F423" s="160" t="s">
        <v>707</v>
      </c>
      <c r="H423" s="161">
        <v>1</v>
      </c>
      <c r="I423" s="162"/>
      <c r="L423" s="158"/>
      <c r="M423" s="163"/>
      <c r="T423" s="164"/>
      <c r="AT423" s="159" t="s">
        <v>194</v>
      </c>
      <c r="AU423" s="159" t="s">
        <v>86</v>
      </c>
      <c r="AV423" s="13" t="s">
        <v>86</v>
      </c>
      <c r="AW423" s="13" t="s">
        <v>32</v>
      </c>
      <c r="AX423" s="13" t="s">
        <v>84</v>
      </c>
      <c r="AY423" s="159" t="s">
        <v>130</v>
      </c>
    </row>
    <row r="424" spans="2:65" s="1" customFormat="1" ht="24.2" customHeight="1">
      <c r="B424" s="132"/>
      <c r="C424" s="133" t="s">
        <v>708</v>
      </c>
      <c r="D424" s="133" t="s">
        <v>133</v>
      </c>
      <c r="E424" s="134" t="s">
        <v>709</v>
      </c>
      <c r="F424" s="135" t="s">
        <v>710</v>
      </c>
      <c r="G424" s="136" t="s">
        <v>163</v>
      </c>
      <c r="H424" s="137">
        <v>14</v>
      </c>
      <c r="I424" s="138"/>
      <c r="J424" s="139">
        <f>ROUND(I424*H424,2)</f>
        <v>0</v>
      </c>
      <c r="K424" s="135" t="s">
        <v>192</v>
      </c>
      <c r="L424" s="32"/>
      <c r="M424" s="140" t="s">
        <v>1</v>
      </c>
      <c r="N424" s="141" t="s">
        <v>41</v>
      </c>
      <c r="P424" s="142">
        <f>O424*H424</f>
        <v>0</v>
      </c>
      <c r="Q424" s="142">
        <v>0.10940999999999999</v>
      </c>
      <c r="R424" s="142">
        <f>Q424*H424</f>
        <v>1.5317399999999999</v>
      </c>
      <c r="S424" s="142">
        <v>0</v>
      </c>
      <c r="T424" s="143">
        <f>S424*H424</f>
        <v>0</v>
      </c>
      <c r="AR424" s="144" t="s">
        <v>137</v>
      </c>
      <c r="AT424" s="144" t="s">
        <v>133</v>
      </c>
      <c r="AU424" s="144" t="s">
        <v>86</v>
      </c>
      <c r="AY424" s="17" t="s">
        <v>130</v>
      </c>
      <c r="BE424" s="145">
        <f>IF(N424="základní",J424,0)</f>
        <v>0</v>
      </c>
      <c r="BF424" s="145">
        <f>IF(N424="snížená",J424,0)</f>
        <v>0</v>
      </c>
      <c r="BG424" s="145">
        <f>IF(N424="zákl. přenesená",J424,0)</f>
        <v>0</v>
      </c>
      <c r="BH424" s="145">
        <f>IF(N424="sníž. přenesená",J424,0)</f>
        <v>0</v>
      </c>
      <c r="BI424" s="145">
        <f>IF(N424="nulová",J424,0)</f>
        <v>0</v>
      </c>
      <c r="BJ424" s="17" t="s">
        <v>84</v>
      </c>
      <c r="BK424" s="145">
        <f>ROUND(I424*H424,2)</f>
        <v>0</v>
      </c>
      <c r="BL424" s="17" t="s">
        <v>137</v>
      </c>
      <c r="BM424" s="144" t="s">
        <v>711</v>
      </c>
    </row>
    <row r="425" spans="2:65" s="1" customFormat="1" ht="21.75" customHeight="1">
      <c r="B425" s="132"/>
      <c r="C425" s="179" t="s">
        <v>712</v>
      </c>
      <c r="D425" s="179" t="s">
        <v>455</v>
      </c>
      <c r="E425" s="180" t="s">
        <v>713</v>
      </c>
      <c r="F425" s="181" t="s">
        <v>714</v>
      </c>
      <c r="G425" s="182" t="s">
        <v>163</v>
      </c>
      <c r="H425" s="183">
        <v>14</v>
      </c>
      <c r="I425" s="184"/>
      <c r="J425" s="185">
        <f>ROUND(I425*H425,2)</f>
        <v>0</v>
      </c>
      <c r="K425" s="181" t="s">
        <v>192</v>
      </c>
      <c r="L425" s="186"/>
      <c r="M425" s="187" t="s">
        <v>1</v>
      </c>
      <c r="N425" s="188" t="s">
        <v>41</v>
      </c>
      <c r="P425" s="142">
        <f>O425*H425</f>
        <v>0</v>
      </c>
      <c r="Q425" s="142">
        <v>2.5000000000000001E-3</v>
      </c>
      <c r="R425" s="142">
        <f>Q425*H425</f>
        <v>3.5000000000000003E-2</v>
      </c>
      <c r="S425" s="142">
        <v>0</v>
      </c>
      <c r="T425" s="143">
        <f>S425*H425</f>
        <v>0</v>
      </c>
      <c r="AR425" s="144" t="s">
        <v>146</v>
      </c>
      <c r="AT425" s="144" t="s">
        <v>455</v>
      </c>
      <c r="AU425" s="144" t="s">
        <v>86</v>
      </c>
      <c r="AY425" s="17" t="s">
        <v>130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7" t="s">
        <v>84</v>
      </c>
      <c r="BK425" s="145">
        <f>ROUND(I425*H425,2)</f>
        <v>0</v>
      </c>
      <c r="BL425" s="17" t="s">
        <v>137</v>
      </c>
      <c r="BM425" s="144" t="s">
        <v>715</v>
      </c>
    </row>
    <row r="426" spans="2:65" s="1" customFormat="1" ht="21.75" customHeight="1">
      <c r="B426" s="132"/>
      <c r="C426" s="179" t="s">
        <v>716</v>
      </c>
      <c r="D426" s="179" t="s">
        <v>455</v>
      </c>
      <c r="E426" s="180" t="s">
        <v>717</v>
      </c>
      <c r="F426" s="181" t="s">
        <v>718</v>
      </c>
      <c r="G426" s="182" t="s">
        <v>163</v>
      </c>
      <c r="H426" s="183">
        <v>30</v>
      </c>
      <c r="I426" s="184"/>
      <c r="J426" s="185">
        <f>ROUND(I426*H426,2)</f>
        <v>0</v>
      </c>
      <c r="K426" s="181" t="s">
        <v>192</v>
      </c>
      <c r="L426" s="186"/>
      <c r="M426" s="187" t="s">
        <v>1</v>
      </c>
      <c r="N426" s="188" t="s">
        <v>41</v>
      </c>
      <c r="P426" s="142">
        <f>O426*H426</f>
        <v>0</v>
      </c>
      <c r="Q426" s="142">
        <v>3.5E-4</v>
      </c>
      <c r="R426" s="142">
        <f>Q426*H426</f>
        <v>1.0500000000000001E-2</v>
      </c>
      <c r="S426" s="142">
        <v>0</v>
      </c>
      <c r="T426" s="143">
        <f>S426*H426</f>
        <v>0</v>
      </c>
      <c r="AR426" s="144" t="s">
        <v>146</v>
      </c>
      <c r="AT426" s="144" t="s">
        <v>455</v>
      </c>
      <c r="AU426" s="144" t="s">
        <v>86</v>
      </c>
      <c r="AY426" s="17" t="s">
        <v>130</v>
      </c>
      <c r="BE426" s="145">
        <f>IF(N426="základní",J426,0)</f>
        <v>0</v>
      </c>
      <c r="BF426" s="145">
        <f>IF(N426="snížená",J426,0)</f>
        <v>0</v>
      </c>
      <c r="BG426" s="145">
        <f>IF(N426="zákl. přenesená",J426,0)</f>
        <v>0</v>
      </c>
      <c r="BH426" s="145">
        <f>IF(N426="sníž. přenesená",J426,0)</f>
        <v>0</v>
      </c>
      <c r="BI426" s="145">
        <f>IF(N426="nulová",J426,0)</f>
        <v>0</v>
      </c>
      <c r="BJ426" s="17" t="s">
        <v>84</v>
      </c>
      <c r="BK426" s="145">
        <f>ROUND(I426*H426,2)</f>
        <v>0</v>
      </c>
      <c r="BL426" s="17" t="s">
        <v>137</v>
      </c>
      <c r="BM426" s="144" t="s">
        <v>719</v>
      </c>
    </row>
    <row r="427" spans="2:65" s="1" customFormat="1" ht="16.5" customHeight="1">
      <c r="B427" s="132"/>
      <c r="C427" s="179" t="s">
        <v>720</v>
      </c>
      <c r="D427" s="179" t="s">
        <v>455</v>
      </c>
      <c r="E427" s="180" t="s">
        <v>721</v>
      </c>
      <c r="F427" s="181" t="s">
        <v>722</v>
      </c>
      <c r="G427" s="182" t="s">
        <v>163</v>
      </c>
      <c r="H427" s="183">
        <v>14</v>
      </c>
      <c r="I427" s="184"/>
      <c r="J427" s="185">
        <f>ROUND(I427*H427,2)</f>
        <v>0</v>
      </c>
      <c r="K427" s="181" t="s">
        <v>192</v>
      </c>
      <c r="L427" s="186"/>
      <c r="M427" s="187" t="s">
        <v>1</v>
      </c>
      <c r="N427" s="188" t="s">
        <v>41</v>
      </c>
      <c r="P427" s="142">
        <f>O427*H427</f>
        <v>0</v>
      </c>
      <c r="Q427" s="142">
        <v>1E-4</v>
      </c>
      <c r="R427" s="142">
        <f>Q427*H427</f>
        <v>1.4E-3</v>
      </c>
      <c r="S427" s="142">
        <v>0</v>
      </c>
      <c r="T427" s="143">
        <f>S427*H427</f>
        <v>0</v>
      </c>
      <c r="AR427" s="144" t="s">
        <v>146</v>
      </c>
      <c r="AT427" s="144" t="s">
        <v>455</v>
      </c>
      <c r="AU427" s="144" t="s">
        <v>86</v>
      </c>
      <c r="AY427" s="17" t="s">
        <v>130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7" t="s">
        <v>84</v>
      </c>
      <c r="BK427" s="145">
        <f>ROUND(I427*H427,2)</f>
        <v>0</v>
      </c>
      <c r="BL427" s="17" t="s">
        <v>137</v>
      </c>
      <c r="BM427" s="144" t="s">
        <v>723</v>
      </c>
    </row>
    <row r="428" spans="2:65" s="1" customFormat="1" ht="24.2" customHeight="1">
      <c r="B428" s="132"/>
      <c r="C428" s="133" t="s">
        <v>724</v>
      </c>
      <c r="D428" s="133" t="s">
        <v>133</v>
      </c>
      <c r="E428" s="134" t="s">
        <v>725</v>
      </c>
      <c r="F428" s="135" t="s">
        <v>726</v>
      </c>
      <c r="G428" s="136" t="s">
        <v>191</v>
      </c>
      <c r="H428" s="137">
        <v>7</v>
      </c>
      <c r="I428" s="138"/>
      <c r="J428" s="139">
        <f>ROUND(I428*H428,2)</f>
        <v>0</v>
      </c>
      <c r="K428" s="135" t="s">
        <v>192</v>
      </c>
      <c r="L428" s="32"/>
      <c r="M428" s="140" t="s">
        <v>1</v>
      </c>
      <c r="N428" s="141" t="s">
        <v>41</v>
      </c>
      <c r="P428" s="142">
        <f>O428*H428</f>
        <v>0</v>
      </c>
      <c r="Q428" s="142">
        <v>1.6000000000000001E-3</v>
      </c>
      <c r="R428" s="142">
        <f>Q428*H428</f>
        <v>1.12E-2</v>
      </c>
      <c r="S428" s="142">
        <v>0</v>
      </c>
      <c r="T428" s="143">
        <f>S428*H428</f>
        <v>0</v>
      </c>
      <c r="AR428" s="144" t="s">
        <v>137</v>
      </c>
      <c r="AT428" s="144" t="s">
        <v>133</v>
      </c>
      <c r="AU428" s="144" t="s">
        <v>86</v>
      </c>
      <c r="AY428" s="17" t="s">
        <v>130</v>
      </c>
      <c r="BE428" s="145">
        <f>IF(N428="základní",J428,0)</f>
        <v>0</v>
      </c>
      <c r="BF428" s="145">
        <f>IF(N428="snížená",J428,0)</f>
        <v>0</v>
      </c>
      <c r="BG428" s="145">
        <f>IF(N428="zákl. přenesená",J428,0)</f>
        <v>0</v>
      </c>
      <c r="BH428" s="145">
        <f>IF(N428="sníž. přenesená",J428,0)</f>
        <v>0</v>
      </c>
      <c r="BI428" s="145">
        <f>IF(N428="nulová",J428,0)</f>
        <v>0</v>
      </c>
      <c r="BJ428" s="17" t="s">
        <v>84</v>
      </c>
      <c r="BK428" s="145">
        <f>ROUND(I428*H428,2)</f>
        <v>0</v>
      </c>
      <c r="BL428" s="17" t="s">
        <v>137</v>
      </c>
      <c r="BM428" s="144" t="s">
        <v>727</v>
      </c>
    </row>
    <row r="429" spans="2:65" s="13" customFormat="1" ht="11.25">
      <c r="B429" s="158"/>
      <c r="D429" s="152" t="s">
        <v>194</v>
      </c>
      <c r="E429" s="159" t="s">
        <v>1</v>
      </c>
      <c r="F429" s="160" t="s">
        <v>728</v>
      </c>
      <c r="H429" s="161">
        <v>7</v>
      </c>
      <c r="I429" s="162"/>
      <c r="L429" s="158"/>
      <c r="M429" s="163"/>
      <c r="T429" s="164"/>
      <c r="AT429" s="159" t="s">
        <v>194</v>
      </c>
      <c r="AU429" s="159" t="s">
        <v>86</v>
      </c>
      <c r="AV429" s="13" t="s">
        <v>86</v>
      </c>
      <c r="AW429" s="13" t="s">
        <v>32</v>
      </c>
      <c r="AX429" s="13" t="s">
        <v>84</v>
      </c>
      <c r="AY429" s="159" t="s">
        <v>130</v>
      </c>
    </row>
    <row r="430" spans="2:65" s="1" customFormat="1" ht="24.2" customHeight="1">
      <c r="B430" s="132"/>
      <c r="C430" s="133" t="s">
        <v>729</v>
      </c>
      <c r="D430" s="133" t="s">
        <v>133</v>
      </c>
      <c r="E430" s="134" t="s">
        <v>730</v>
      </c>
      <c r="F430" s="135" t="s">
        <v>731</v>
      </c>
      <c r="G430" s="136" t="s">
        <v>191</v>
      </c>
      <c r="H430" s="137">
        <v>3.6</v>
      </c>
      <c r="I430" s="138"/>
      <c r="J430" s="139">
        <f>ROUND(I430*H430,2)</f>
        <v>0</v>
      </c>
      <c r="K430" s="135" t="s">
        <v>192</v>
      </c>
      <c r="L430" s="32"/>
      <c r="M430" s="140" t="s">
        <v>1</v>
      </c>
      <c r="N430" s="141" t="s">
        <v>41</v>
      </c>
      <c r="P430" s="142">
        <f>O430*H430</f>
        <v>0</v>
      </c>
      <c r="Q430" s="142">
        <v>2.5999999999999999E-3</v>
      </c>
      <c r="R430" s="142">
        <f>Q430*H430</f>
        <v>9.3600000000000003E-3</v>
      </c>
      <c r="S430" s="142">
        <v>0</v>
      </c>
      <c r="T430" s="143">
        <f>S430*H430</f>
        <v>0</v>
      </c>
      <c r="AR430" s="144" t="s">
        <v>137</v>
      </c>
      <c r="AT430" s="144" t="s">
        <v>133</v>
      </c>
      <c r="AU430" s="144" t="s">
        <v>86</v>
      </c>
      <c r="AY430" s="17" t="s">
        <v>130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7" t="s">
        <v>84</v>
      </c>
      <c r="BK430" s="145">
        <f>ROUND(I430*H430,2)</f>
        <v>0</v>
      </c>
      <c r="BL430" s="17" t="s">
        <v>137</v>
      </c>
      <c r="BM430" s="144" t="s">
        <v>732</v>
      </c>
    </row>
    <row r="431" spans="2:65" s="13" customFormat="1" ht="22.5">
      <c r="B431" s="158"/>
      <c r="D431" s="152" t="s">
        <v>194</v>
      </c>
      <c r="E431" s="159" t="s">
        <v>1</v>
      </c>
      <c r="F431" s="160" t="s">
        <v>733</v>
      </c>
      <c r="H431" s="161">
        <v>3.6</v>
      </c>
      <c r="I431" s="162"/>
      <c r="L431" s="158"/>
      <c r="M431" s="163"/>
      <c r="T431" s="164"/>
      <c r="AT431" s="159" t="s">
        <v>194</v>
      </c>
      <c r="AU431" s="159" t="s">
        <v>86</v>
      </c>
      <c r="AV431" s="13" t="s">
        <v>86</v>
      </c>
      <c r="AW431" s="13" t="s">
        <v>32</v>
      </c>
      <c r="AX431" s="13" t="s">
        <v>84</v>
      </c>
      <c r="AY431" s="159" t="s">
        <v>130</v>
      </c>
    </row>
    <row r="432" spans="2:65" s="1" customFormat="1" ht="33" customHeight="1">
      <c r="B432" s="132"/>
      <c r="C432" s="133" t="s">
        <v>734</v>
      </c>
      <c r="D432" s="133" t="s">
        <v>133</v>
      </c>
      <c r="E432" s="134" t="s">
        <v>735</v>
      </c>
      <c r="F432" s="135" t="s">
        <v>736</v>
      </c>
      <c r="G432" s="136" t="s">
        <v>249</v>
      </c>
      <c r="H432" s="137">
        <v>82.4</v>
      </c>
      <c r="I432" s="138"/>
      <c r="J432" s="139">
        <f>ROUND(I432*H432,2)</f>
        <v>0</v>
      </c>
      <c r="K432" s="135" t="s">
        <v>192</v>
      </c>
      <c r="L432" s="32"/>
      <c r="M432" s="140" t="s">
        <v>1</v>
      </c>
      <c r="N432" s="141" t="s">
        <v>41</v>
      </c>
      <c r="P432" s="142">
        <f>O432*H432</f>
        <v>0</v>
      </c>
      <c r="Q432" s="142">
        <v>8.0879999999999994E-2</v>
      </c>
      <c r="R432" s="142">
        <f>Q432*H432</f>
        <v>6.6645120000000002</v>
      </c>
      <c r="S432" s="142">
        <v>0</v>
      </c>
      <c r="T432" s="143">
        <f>S432*H432</f>
        <v>0</v>
      </c>
      <c r="AR432" s="144" t="s">
        <v>137</v>
      </c>
      <c r="AT432" s="144" t="s">
        <v>133</v>
      </c>
      <c r="AU432" s="144" t="s">
        <v>86</v>
      </c>
      <c r="AY432" s="17" t="s">
        <v>130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7" t="s">
        <v>84</v>
      </c>
      <c r="BK432" s="145">
        <f>ROUND(I432*H432,2)</f>
        <v>0</v>
      </c>
      <c r="BL432" s="17" t="s">
        <v>137</v>
      </c>
      <c r="BM432" s="144" t="s">
        <v>737</v>
      </c>
    </row>
    <row r="433" spans="2:65" s="13" customFormat="1" ht="11.25">
      <c r="B433" s="158"/>
      <c r="D433" s="152" t="s">
        <v>194</v>
      </c>
      <c r="E433" s="159" t="s">
        <v>1</v>
      </c>
      <c r="F433" s="160" t="s">
        <v>738</v>
      </c>
      <c r="H433" s="161">
        <v>44.2</v>
      </c>
      <c r="I433" s="162"/>
      <c r="L433" s="158"/>
      <c r="M433" s="163"/>
      <c r="T433" s="164"/>
      <c r="AT433" s="159" t="s">
        <v>194</v>
      </c>
      <c r="AU433" s="159" t="s">
        <v>86</v>
      </c>
      <c r="AV433" s="13" t="s">
        <v>86</v>
      </c>
      <c r="AW433" s="13" t="s">
        <v>32</v>
      </c>
      <c r="AX433" s="13" t="s">
        <v>76</v>
      </c>
      <c r="AY433" s="159" t="s">
        <v>130</v>
      </c>
    </row>
    <row r="434" spans="2:65" s="13" customFormat="1" ht="11.25">
      <c r="B434" s="158"/>
      <c r="D434" s="152" t="s">
        <v>194</v>
      </c>
      <c r="E434" s="159" t="s">
        <v>1</v>
      </c>
      <c r="F434" s="160" t="s">
        <v>739</v>
      </c>
      <c r="H434" s="161">
        <v>38.200000000000003</v>
      </c>
      <c r="I434" s="162"/>
      <c r="L434" s="158"/>
      <c r="M434" s="163"/>
      <c r="T434" s="164"/>
      <c r="AT434" s="159" t="s">
        <v>194</v>
      </c>
      <c r="AU434" s="159" t="s">
        <v>86</v>
      </c>
      <c r="AV434" s="13" t="s">
        <v>86</v>
      </c>
      <c r="AW434" s="13" t="s">
        <v>32</v>
      </c>
      <c r="AX434" s="13" t="s">
        <v>76</v>
      </c>
      <c r="AY434" s="159" t="s">
        <v>130</v>
      </c>
    </row>
    <row r="435" spans="2:65" s="14" customFormat="1" ht="11.25">
      <c r="B435" s="165"/>
      <c r="D435" s="152" t="s">
        <v>194</v>
      </c>
      <c r="E435" s="166" t="s">
        <v>1</v>
      </c>
      <c r="F435" s="167" t="s">
        <v>200</v>
      </c>
      <c r="H435" s="168">
        <v>82.4</v>
      </c>
      <c r="I435" s="169"/>
      <c r="L435" s="165"/>
      <c r="M435" s="170"/>
      <c r="T435" s="171"/>
      <c r="AT435" s="166" t="s">
        <v>194</v>
      </c>
      <c r="AU435" s="166" t="s">
        <v>86</v>
      </c>
      <c r="AV435" s="14" t="s">
        <v>137</v>
      </c>
      <c r="AW435" s="14" t="s">
        <v>32</v>
      </c>
      <c r="AX435" s="14" t="s">
        <v>84</v>
      </c>
      <c r="AY435" s="166" t="s">
        <v>130</v>
      </c>
    </row>
    <row r="436" spans="2:65" s="1" customFormat="1" ht="16.5" customHeight="1">
      <c r="B436" s="132"/>
      <c r="C436" s="179" t="s">
        <v>740</v>
      </c>
      <c r="D436" s="179" t="s">
        <v>455</v>
      </c>
      <c r="E436" s="180" t="s">
        <v>741</v>
      </c>
      <c r="F436" s="181" t="s">
        <v>742</v>
      </c>
      <c r="G436" s="182" t="s">
        <v>249</v>
      </c>
      <c r="H436" s="183">
        <v>86.52</v>
      </c>
      <c r="I436" s="184"/>
      <c r="J436" s="185">
        <f>ROUND(I436*H436,2)</f>
        <v>0</v>
      </c>
      <c r="K436" s="181" t="s">
        <v>192</v>
      </c>
      <c r="L436" s="186"/>
      <c r="M436" s="187" t="s">
        <v>1</v>
      </c>
      <c r="N436" s="188" t="s">
        <v>41</v>
      </c>
      <c r="P436" s="142">
        <f>O436*H436</f>
        <v>0</v>
      </c>
      <c r="Q436" s="142">
        <v>5.6000000000000001E-2</v>
      </c>
      <c r="R436" s="142">
        <f>Q436*H436</f>
        <v>4.8451199999999996</v>
      </c>
      <c r="S436" s="142">
        <v>0</v>
      </c>
      <c r="T436" s="143">
        <f>S436*H436</f>
        <v>0</v>
      </c>
      <c r="AR436" s="144" t="s">
        <v>146</v>
      </c>
      <c r="AT436" s="144" t="s">
        <v>455</v>
      </c>
      <c r="AU436" s="144" t="s">
        <v>86</v>
      </c>
      <c r="AY436" s="17" t="s">
        <v>130</v>
      </c>
      <c r="BE436" s="145">
        <f>IF(N436="základní",J436,0)</f>
        <v>0</v>
      </c>
      <c r="BF436" s="145">
        <f>IF(N436="snížená",J436,0)</f>
        <v>0</v>
      </c>
      <c r="BG436" s="145">
        <f>IF(N436="zákl. přenesená",J436,0)</f>
        <v>0</v>
      </c>
      <c r="BH436" s="145">
        <f>IF(N436="sníž. přenesená",J436,0)</f>
        <v>0</v>
      </c>
      <c r="BI436" s="145">
        <f>IF(N436="nulová",J436,0)</f>
        <v>0</v>
      </c>
      <c r="BJ436" s="17" t="s">
        <v>84</v>
      </c>
      <c r="BK436" s="145">
        <f>ROUND(I436*H436,2)</f>
        <v>0</v>
      </c>
      <c r="BL436" s="17" t="s">
        <v>137</v>
      </c>
      <c r="BM436" s="144" t="s">
        <v>743</v>
      </c>
    </row>
    <row r="437" spans="2:65" s="13" customFormat="1" ht="11.25">
      <c r="B437" s="158"/>
      <c r="D437" s="152" t="s">
        <v>194</v>
      </c>
      <c r="E437" s="159" t="s">
        <v>1</v>
      </c>
      <c r="F437" s="160" t="s">
        <v>744</v>
      </c>
      <c r="H437" s="161">
        <v>86.52</v>
      </c>
      <c r="I437" s="162"/>
      <c r="L437" s="158"/>
      <c r="M437" s="163"/>
      <c r="T437" s="164"/>
      <c r="AT437" s="159" t="s">
        <v>194</v>
      </c>
      <c r="AU437" s="159" t="s">
        <v>86</v>
      </c>
      <c r="AV437" s="13" t="s">
        <v>86</v>
      </c>
      <c r="AW437" s="13" t="s">
        <v>32</v>
      </c>
      <c r="AX437" s="13" t="s">
        <v>84</v>
      </c>
      <c r="AY437" s="159" t="s">
        <v>130</v>
      </c>
    </row>
    <row r="438" spans="2:65" s="1" customFormat="1" ht="16.5" customHeight="1">
      <c r="B438" s="132"/>
      <c r="C438" s="133" t="s">
        <v>745</v>
      </c>
      <c r="D438" s="133" t="s">
        <v>133</v>
      </c>
      <c r="E438" s="134" t="s">
        <v>746</v>
      </c>
      <c r="F438" s="135" t="s">
        <v>747</v>
      </c>
      <c r="G438" s="136" t="s">
        <v>191</v>
      </c>
      <c r="H438" s="137">
        <v>3.6</v>
      </c>
      <c r="I438" s="138"/>
      <c r="J438" s="139">
        <f>ROUND(I438*H438,2)</f>
        <v>0</v>
      </c>
      <c r="K438" s="135" t="s">
        <v>192</v>
      </c>
      <c r="L438" s="32"/>
      <c r="M438" s="140" t="s">
        <v>1</v>
      </c>
      <c r="N438" s="141" t="s">
        <v>41</v>
      </c>
      <c r="P438" s="142">
        <f>O438*H438</f>
        <v>0</v>
      </c>
      <c r="Q438" s="142">
        <v>1.0000000000000001E-5</v>
      </c>
      <c r="R438" s="142">
        <f>Q438*H438</f>
        <v>3.6000000000000001E-5</v>
      </c>
      <c r="S438" s="142">
        <v>0</v>
      </c>
      <c r="T438" s="143">
        <f>S438*H438</f>
        <v>0</v>
      </c>
      <c r="AR438" s="144" t="s">
        <v>137</v>
      </c>
      <c r="AT438" s="144" t="s">
        <v>133</v>
      </c>
      <c r="AU438" s="144" t="s">
        <v>86</v>
      </c>
      <c r="AY438" s="17" t="s">
        <v>130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7" t="s">
        <v>84</v>
      </c>
      <c r="BK438" s="145">
        <f>ROUND(I438*H438,2)</f>
        <v>0</v>
      </c>
      <c r="BL438" s="17" t="s">
        <v>137</v>
      </c>
      <c r="BM438" s="144" t="s">
        <v>748</v>
      </c>
    </row>
    <row r="439" spans="2:65" s="1" customFormat="1" ht="33" customHeight="1">
      <c r="B439" s="132"/>
      <c r="C439" s="133" t="s">
        <v>749</v>
      </c>
      <c r="D439" s="133" t="s">
        <v>133</v>
      </c>
      <c r="E439" s="134" t="s">
        <v>750</v>
      </c>
      <c r="F439" s="135" t="s">
        <v>751</v>
      </c>
      <c r="G439" s="136" t="s">
        <v>249</v>
      </c>
      <c r="H439" s="137">
        <v>932.5</v>
      </c>
      <c r="I439" s="138"/>
      <c r="J439" s="139">
        <f>ROUND(I439*H439,2)</f>
        <v>0</v>
      </c>
      <c r="K439" s="135" t="s">
        <v>192</v>
      </c>
      <c r="L439" s="32"/>
      <c r="M439" s="140" t="s">
        <v>1</v>
      </c>
      <c r="N439" s="141" t="s">
        <v>41</v>
      </c>
      <c r="P439" s="142">
        <f>O439*H439</f>
        <v>0</v>
      </c>
      <c r="Q439" s="142">
        <v>0.15540000000000001</v>
      </c>
      <c r="R439" s="142">
        <f>Q439*H439</f>
        <v>144.91050000000001</v>
      </c>
      <c r="S439" s="142">
        <v>0</v>
      </c>
      <c r="T439" s="143">
        <f>S439*H439</f>
        <v>0</v>
      </c>
      <c r="AR439" s="144" t="s">
        <v>137</v>
      </c>
      <c r="AT439" s="144" t="s">
        <v>133</v>
      </c>
      <c r="AU439" s="144" t="s">
        <v>86</v>
      </c>
      <c r="AY439" s="17" t="s">
        <v>130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7" t="s">
        <v>84</v>
      </c>
      <c r="BK439" s="145">
        <f>ROUND(I439*H439,2)</f>
        <v>0</v>
      </c>
      <c r="BL439" s="17" t="s">
        <v>137</v>
      </c>
      <c r="BM439" s="144" t="s">
        <v>752</v>
      </c>
    </row>
    <row r="440" spans="2:65" s="13" customFormat="1" ht="22.5">
      <c r="B440" s="158"/>
      <c r="D440" s="152" t="s">
        <v>194</v>
      </c>
      <c r="E440" s="159" t="s">
        <v>1</v>
      </c>
      <c r="F440" s="160" t="s">
        <v>753</v>
      </c>
      <c r="H440" s="161">
        <v>571.5</v>
      </c>
      <c r="I440" s="162"/>
      <c r="L440" s="158"/>
      <c r="M440" s="163"/>
      <c r="T440" s="164"/>
      <c r="AT440" s="159" t="s">
        <v>194</v>
      </c>
      <c r="AU440" s="159" t="s">
        <v>86</v>
      </c>
      <c r="AV440" s="13" t="s">
        <v>86</v>
      </c>
      <c r="AW440" s="13" t="s">
        <v>32</v>
      </c>
      <c r="AX440" s="13" t="s">
        <v>76</v>
      </c>
      <c r="AY440" s="159" t="s">
        <v>130</v>
      </c>
    </row>
    <row r="441" spans="2:65" s="13" customFormat="1" ht="11.25">
      <c r="B441" s="158"/>
      <c r="D441" s="152" t="s">
        <v>194</v>
      </c>
      <c r="E441" s="159" t="s">
        <v>1</v>
      </c>
      <c r="F441" s="160" t="s">
        <v>754</v>
      </c>
      <c r="H441" s="161">
        <v>361</v>
      </c>
      <c r="I441" s="162"/>
      <c r="L441" s="158"/>
      <c r="M441" s="163"/>
      <c r="T441" s="164"/>
      <c r="AT441" s="159" t="s">
        <v>194</v>
      </c>
      <c r="AU441" s="159" t="s">
        <v>86</v>
      </c>
      <c r="AV441" s="13" t="s">
        <v>86</v>
      </c>
      <c r="AW441" s="13" t="s">
        <v>32</v>
      </c>
      <c r="AX441" s="13" t="s">
        <v>76</v>
      </c>
      <c r="AY441" s="159" t="s">
        <v>130</v>
      </c>
    </row>
    <row r="442" spans="2:65" s="14" customFormat="1" ht="11.25">
      <c r="B442" s="165"/>
      <c r="D442" s="152" t="s">
        <v>194</v>
      </c>
      <c r="E442" s="166" t="s">
        <v>1</v>
      </c>
      <c r="F442" s="167" t="s">
        <v>200</v>
      </c>
      <c r="H442" s="168">
        <v>932.5</v>
      </c>
      <c r="I442" s="169"/>
      <c r="L442" s="165"/>
      <c r="M442" s="170"/>
      <c r="T442" s="171"/>
      <c r="AT442" s="166" t="s">
        <v>194</v>
      </c>
      <c r="AU442" s="166" t="s">
        <v>86</v>
      </c>
      <c r="AV442" s="14" t="s">
        <v>137</v>
      </c>
      <c r="AW442" s="14" t="s">
        <v>32</v>
      </c>
      <c r="AX442" s="14" t="s">
        <v>84</v>
      </c>
      <c r="AY442" s="166" t="s">
        <v>130</v>
      </c>
    </row>
    <row r="443" spans="2:65" s="1" customFormat="1" ht="24.2" customHeight="1">
      <c r="B443" s="132"/>
      <c r="C443" s="179" t="s">
        <v>755</v>
      </c>
      <c r="D443" s="179" t="s">
        <v>455</v>
      </c>
      <c r="E443" s="180" t="s">
        <v>756</v>
      </c>
      <c r="F443" s="181" t="s">
        <v>757</v>
      </c>
      <c r="G443" s="182" t="s">
        <v>249</v>
      </c>
      <c r="H443" s="183">
        <v>35.700000000000003</v>
      </c>
      <c r="I443" s="184"/>
      <c r="J443" s="185">
        <f>ROUND(I443*H443,2)</f>
        <v>0</v>
      </c>
      <c r="K443" s="181" t="s">
        <v>218</v>
      </c>
      <c r="L443" s="186"/>
      <c r="M443" s="187" t="s">
        <v>1</v>
      </c>
      <c r="N443" s="188" t="s">
        <v>41</v>
      </c>
      <c r="P443" s="142">
        <f>O443*H443</f>
        <v>0</v>
      </c>
      <c r="Q443" s="142">
        <v>6.5670000000000006E-2</v>
      </c>
      <c r="R443" s="142">
        <f>Q443*H443</f>
        <v>2.3444190000000003</v>
      </c>
      <c r="S443" s="142">
        <v>0</v>
      </c>
      <c r="T443" s="143">
        <f>S443*H443</f>
        <v>0</v>
      </c>
      <c r="AR443" s="144" t="s">
        <v>146</v>
      </c>
      <c r="AT443" s="144" t="s">
        <v>455</v>
      </c>
      <c r="AU443" s="144" t="s">
        <v>86</v>
      </c>
      <c r="AY443" s="17" t="s">
        <v>130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84</v>
      </c>
      <c r="BK443" s="145">
        <f>ROUND(I443*H443,2)</f>
        <v>0</v>
      </c>
      <c r="BL443" s="17" t="s">
        <v>137</v>
      </c>
      <c r="BM443" s="144" t="s">
        <v>758</v>
      </c>
    </row>
    <row r="444" spans="2:65" s="13" customFormat="1" ht="11.25">
      <c r="B444" s="158"/>
      <c r="D444" s="152" t="s">
        <v>194</v>
      </c>
      <c r="E444" s="159" t="s">
        <v>1</v>
      </c>
      <c r="F444" s="160" t="s">
        <v>759</v>
      </c>
      <c r="H444" s="161">
        <v>34</v>
      </c>
      <c r="I444" s="162"/>
      <c r="L444" s="158"/>
      <c r="M444" s="163"/>
      <c r="T444" s="164"/>
      <c r="AT444" s="159" t="s">
        <v>194</v>
      </c>
      <c r="AU444" s="159" t="s">
        <v>86</v>
      </c>
      <c r="AV444" s="13" t="s">
        <v>86</v>
      </c>
      <c r="AW444" s="13" t="s">
        <v>32</v>
      </c>
      <c r="AX444" s="13" t="s">
        <v>76</v>
      </c>
      <c r="AY444" s="159" t="s">
        <v>130</v>
      </c>
    </row>
    <row r="445" spans="2:65" s="13" customFormat="1" ht="11.25">
      <c r="B445" s="158"/>
      <c r="D445" s="152" t="s">
        <v>194</v>
      </c>
      <c r="E445" s="159" t="s">
        <v>1</v>
      </c>
      <c r="F445" s="160" t="s">
        <v>760</v>
      </c>
      <c r="H445" s="161">
        <v>35.700000000000003</v>
      </c>
      <c r="I445" s="162"/>
      <c r="L445" s="158"/>
      <c r="M445" s="163"/>
      <c r="T445" s="164"/>
      <c r="AT445" s="159" t="s">
        <v>194</v>
      </c>
      <c r="AU445" s="159" t="s">
        <v>86</v>
      </c>
      <c r="AV445" s="13" t="s">
        <v>86</v>
      </c>
      <c r="AW445" s="13" t="s">
        <v>32</v>
      </c>
      <c r="AX445" s="13" t="s">
        <v>84</v>
      </c>
      <c r="AY445" s="159" t="s">
        <v>130</v>
      </c>
    </row>
    <row r="446" spans="2:65" s="1" customFormat="1" ht="16.5" customHeight="1">
      <c r="B446" s="132"/>
      <c r="C446" s="179" t="s">
        <v>761</v>
      </c>
      <c r="D446" s="179" t="s">
        <v>455</v>
      </c>
      <c r="E446" s="180" t="s">
        <v>762</v>
      </c>
      <c r="F446" s="181" t="s">
        <v>763</v>
      </c>
      <c r="G446" s="182" t="s">
        <v>249</v>
      </c>
      <c r="H446" s="183">
        <v>721.245</v>
      </c>
      <c r="I446" s="184"/>
      <c r="J446" s="185">
        <f>ROUND(I446*H446,2)</f>
        <v>0</v>
      </c>
      <c r="K446" s="181" t="s">
        <v>218</v>
      </c>
      <c r="L446" s="186"/>
      <c r="M446" s="187" t="s">
        <v>1</v>
      </c>
      <c r="N446" s="188" t="s">
        <v>41</v>
      </c>
      <c r="P446" s="142">
        <f>O446*H446</f>
        <v>0</v>
      </c>
      <c r="Q446" s="142">
        <v>0.08</v>
      </c>
      <c r="R446" s="142">
        <f>Q446*H446</f>
        <v>57.699600000000004</v>
      </c>
      <c r="S446" s="142">
        <v>0</v>
      </c>
      <c r="T446" s="143">
        <f>S446*H446</f>
        <v>0</v>
      </c>
      <c r="AR446" s="144" t="s">
        <v>146</v>
      </c>
      <c r="AT446" s="144" t="s">
        <v>455</v>
      </c>
      <c r="AU446" s="144" t="s">
        <v>86</v>
      </c>
      <c r="AY446" s="17" t="s">
        <v>130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7" t="s">
        <v>84</v>
      </c>
      <c r="BK446" s="145">
        <f>ROUND(I446*H446,2)</f>
        <v>0</v>
      </c>
      <c r="BL446" s="17" t="s">
        <v>137</v>
      </c>
      <c r="BM446" s="144" t="s">
        <v>764</v>
      </c>
    </row>
    <row r="447" spans="2:65" s="13" customFormat="1" ht="11.25">
      <c r="B447" s="158"/>
      <c r="D447" s="152" t="s">
        <v>194</v>
      </c>
      <c r="E447" s="159" t="s">
        <v>1</v>
      </c>
      <c r="F447" s="160" t="s">
        <v>765</v>
      </c>
      <c r="H447" s="161">
        <v>686.9</v>
      </c>
      <c r="I447" s="162"/>
      <c r="L447" s="158"/>
      <c r="M447" s="163"/>
      <c r="T447" s="164"/>
      <c r="AT447" s="159" t="s">
        <v>194</v>
      </c>
      <c r="AU447" s="159" t="s">
        <v>86</v>
      </c>
      <c r="AV447" s="13" t="s">
        <v>86</v>
      </c>
      <c r="AW447" s="13" t="s">
        <v>32</v>
      </c>
      <c r="AX447" s="13" t="s">
        <v>76</v>
      </c>
      <c r="AY447" s="159" t="s">
        <v>130</v>
      </c>
    </row>
    <row r="448" spans="2:65" s="13" customFormat="1" ht="11.25">
      <c r="B448" s="158"/>
      <c r="D448" s="152" t="s">
        <v>194</v>
      </c>
      <c r="E448" s="159" t="s">
        <v>1</v>
      </c>
      <c r="F448" s="160" t="s">
        <v>766</v>
      </c>
      <c r="H448" s="161">
        <v>721.245</v>
      </c>
      <c r="I448" s="162"/>
      <c r="L448" s="158"/>
      <c r="M448" s="163"/>
      <c r="T448" s="164"/>
      <c r="AT448" s="159" t="s">
        <v>194</v>
      </c>
      <c r="AU448" s="159" t="s">
        <v>86</v>
      </c>
      <c r="AV448" s="13" t="s">
        <v>86</v>
      </c>
      <c r="AW448" s="13" t="s">
        <v>32</v>
      </c>
      <c r="AX448" s="13" t="s">
        <v>84</v>
      </c>
      <c r="AY448" s="159" t="s">
        <v>130</v>
      </c>
    </row>
    <row r="449" spans="2:65" s="1" customFormat="1" ht="24.2" customHeight="1">
      <c r="B449" s="132"/>
      <c r="C449" s="179" t="s">
        <v>767</v>
      </c>
      <c r="D449" s="179" t="s">
        <v>455</v>
      </c>
      <c r="E449" s="180" t="s">
        <v>768</v>
      </c>
      <c r="F449" s="181" t="s">
        <v>769</v>
      </c>
      <c r="G449" s="182" t="s">
        <v>249</v>
      </c>
      <c r="H449" s="183">
        <v>222.18</v>
      </c>
      <c r="I449" s="184"/>
      <c r="J449" s="185">
        <f>ROUND(I449*H449,2)</f>
        <v>0</v>
      </c>
      <c r="K449" s="181" t="s">
        <v>218</v>
      </c>
      <c r="L449" s="186"/>
      <c r="M449" s="187" t="s">
        <v>1</v>
      </c>
      <c r="N449" s="188" t="s">
        <v>41</v>
      </c>
      <c r="P449" s="142">
        <f>O449*H449</f>
        <v>0</v>
      </c>
      <c r="Q449" s="142">
        <v>4.8300000000000003E-2</v>
      </c>
      <c r="R449" s="142">
        <f>Q449*H449</f>
        <v>10.731294</v>
      </c>
      <c r="S449" s="142">
        <v>0</v>
      </c>
      <c r="T449" s="143">
        <f>S449*H449</f>
        <v>0</v>
      </c>
      <c r="AR449" s="144" t="s">
        <v>146</v>
      </c>
      <c r="AT449" s="144" t="s">
        <v>455</v>
      </c>
      <c r="AU449" s="144" t="s">
        <v>86</v>
      </c>
      <c r="AY449" s="17" t="s">
        <v>130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7" t="s">
        <v>84</v>
      </c>
      <c r="BK449" s="145">
        <f>ROUND(I449*H449,2)</f>
        <v>0</v>
      </c>
      <c r="BL449" s="17" t="s">
        <v>137</v>
      </c>
      <c r="BM449" s="144" t="s">
        <v>770</v>
      </c>
    </row>
    <row r="450" spans="2:65" s="13" customFormat="1" ht="22.5">
      <c r="B450" s="158"/>
      <c r="D450" s="152" t="s">
        <v>194</v>
      </c>
      <c r="E450" s="159" t="s">
        <v>1</v>
      </c>
      <c r="F450" s="160" t="s">
        <v>771</v>
      </c>
      <c r="H450" s="161">
        <v>171.2</v>
      </c>
      <c r="I450" s="162"/>
      <c r="L450" s="158"/>
      <c r="M450" s="163"/>
      <c r="T450" s="164"/>
      <c r="AT450" s="159" t="s">
        <v>194</v>
      </c>
      <c r="AU450" s="159" t="s">
        <v>86</v>
      </c>
      <c r="AV450" s="13" t="s">
        <v>86</v>
      </c>
      <c r="AW450" s="13" t="s">
        <v>32</v>
      </c>
      <c r="AX450" s="13" t="s">
        <v>76</v>
      </c>
      <c r="AY450" s="159" t="s">
        <v>130</v>
      </c>
    </row>
    <row r="451" spans="2:65" s="13" customFormat="1" ht="11.25">
      <c r="B451" s="158"/>
      <c r="D451" s="152" t="s">
        <v>194</v>
      </c>
      <c r="E451" s="159" t="s">
        <v>1</v>
      </c>
      <c r="F451" s="160" t="s">
        <v>772</v>
      </c>
      <c r="H451" s="161">
        <v>40.4</v>
      </c>
      <c r="I451" s="162"/>
      <c r="L451" s="158"/>
      <c r="M451" s="163"/>
      <c r="T451" s="164"/>
      <c r="AT451" s="159" t="s">
        <v>194</v>
      </c>
      <c r="AU451" s="159" t="s">
        <v>86</v>
      </c>
      <c r="AV451" s="13" t="s">
        <v>86</v>
      </c>
      <c r="AW451" s="13" t="s">
        <v>32</v>
      </c>
      <c r="AX451" s="13" t="s">
        <v>76</v>
      </c>
      <c r="AY451" s="159" t="s">
        <v>130</v>
      </c>
    </row>
    <row r="452" spans="2:65" s="14" customFormat="1" ht="11.25">
      <c r="B452" s="165"/>
      <c r="D452" s="152" t="s">
        <v>194</v>
      </c>
      <c r="E452" s="166" t="s">
        <v>1</v>
      </c>
      <c r="F452" s="167" t="s">
        <v>200</v>
      </c>
      <c r="H452" s="168">
        <v>211.6</v>
      </c>
      <c r="I452" s="169"/>
      <c r="L452" s="165"/>
      <c r="M452" s="170"/>
      <c r="T452" s="171"/>
      <c r="AT452" s="166" t="s">
        <v>194</v>
      </c>
      <c r="AU452" s="166" t="s">
        <v>86</v>
      </c>
      <c r="AV452" s="14" t="s">
        <v>137</v>
      </c>
      <c r="AW452" s="14" t="s">
        <v>32</v>
      </c>
      <c r="AX452" s="14" t="s">
        <v>76</v>
      </c>
      <c r="AY452" s="166" t="s">
        <v>130</v>
      </c>
    </row>
    <row r="453" spans="2:65" s="13" customFormat="1" ht="11.25">
      <c r="B453" s="158"/>
      <c r="D453" s="152" t="s">
        <v>194</v>
      </c>
      <c r="E453" s="159" t="s">
        <v>1</v>
      </c>
      <c r="F453" s="160" t="s">
        <v>773</v>
      </c>
      <c r="H453" s="161">
        <v>222.18</v>
      </c>
      <c r="I453" s="162"/>
      <c r="L453" s="158"/>
      <c r="M453" s="163"/>
      <c r="T453" s="164"/>
      <c r="AT453" s="159" t="s">
        <v>194</v>
      </c>
      <c r="AU453" s="159" t="s">
        <v>86</v>
      </c>
      <c r="AV453" s="13" t="s">
        <v>86</v>
      </c>
      <c r="AW453" s="13" t="s">
        <v>32</v>
      </c>
      <c r="AX453" s="13" t="s">
        <v>84</v>
      </c>
      <c r="AY453" s="159" t="s">
        <v>130</v>
      </c>
    </row>
    <row r="454" spans="2:65" s="1" customFormat="1" ht="24.2" customHeight="1">
      <c r="B454" s="132"/>
      <c r="C454" s="133" t="s">
        <v>774</v>
      </c>
      <c r="D454" s="133" t="s">
        <v>133</v>
      </c>
      <c r="E454" s="134" t="s">
        <v>775</v>
      </c>
      <c r="F454" s="135" t="s">
        <v>776</v>
      </c>
      <c r="G454" s="136" t="s">
        <v>249</v>
      </c>
      <c r="H454" s="137">
        <v>28.5</v>
      </c>
      <c r="I454" s="138"/>
      <c r="J454" s="139">
        <f>ROUND(I454*H454,2)</f>
        <v>0</v>
      </c>
      <c r="K454" s="135" t="s">
        <v>1</v>
      </c>
      <c r="L454" s="32"/>
      <c r="M454" s="140" t="s">
        <v>1</v>
      </c>
      <c r="N454" s="141" t="s">
        <v>41</v>
      </c>
      <c r="P454" s="142">
        <f>O454*H454</f>
        <v>0</v>
      </c>
      <c r="Q454" s="142">
        <v>0.15540000000000001</v>
      </c>
      <c r="R454" s="142">
        <f>Q454*H454</f>
        <v>4.4289000000000005</v>
      </c>
      <c r="S454" s="142">
        <v>0</v>
      </c>
      <c r="T454" s="143">
        <f>S454*H454</f>
        <v>0</v>
      </c>
      <c r="AR454" s="144" t="s">
        <v>137</v>
      </c>
      <c r="AT454" s="144" t="s">
        <v>133</v>
      </c>
      <c r="AU454" s="144" t="s">
        <v>86</v>
      </c>
      <c r="AY454" s="17" t="s">
        <v>130</v>
      </c>
      <c r="BE454" s="145">
        <f>IF(N454="základní",J454,0)</f>
        <v>0</v>
      </c>
      <c r="BF454" s="145">
        <f>IF(N454="snížená",J454,0)</f>
        <v>0</v>
      </c>
      <c r="BG454" s="145">
        <f>IF(N454="zákl. přenesená",J454,0)</f>
        <v>0</v>
      </c>
      <c r="BH454" s="145">
        <f>IF(N454="sníž. přenesená",J454,0)</f>
        <v>0</v>
      </c>
      <c r="BI454" s="145">
        <f>IF(N454="nulová",J454,0)</f>
        <v>0</v>
      </c>
      <c r="BJ454" s="17" t="s">
        <v>84</v>
      </c>
      <c r="BK454" s="145">
        <f>ROUND(I454*H454,2)</f>
        <v>0</v>
      </c>
      <c r="BL454" s="17" t="s">
        <v>137</v>
      </c>
      <c r="BM454" s="144" t="s">
        <v>777</v>
      </c>
    </row>
    <row r="455" spans="2:65" s="13" customFormat="1" ht="11.25">
      <c r="B455" s="158"/>
      <c r="D455" s="152" t="s">
        <v>194</v>
      </c>
      <c r="E455" s="159" t="s">
        <v>1</v>
      </c>
      <c r="F455" s="160" t="s">
        <v>778</v>
      </c>
      <c r="H455" s="161">
        <v>28.5</v>
      </c>
      <c r="I455" s="162"/>
      <c r="L455" s="158"/>
      <c r="M455" s="163"/>
      <c r="T455" s="164"/>
      <c r="AT455" s="159" t="s">
        <v>194</v>
      </c>
      <c r="AU455" s="159" t="s">
        <v>86</v>
      </c>
      <c r="AV455" s="13" t="s">
        <v>86</v>
      </c>
      <c r="AW455" s="13" t="s">
        <v>32</v>
      </c>
      <c r="AX455" s="13" t="s">
        <v>84</v>
      </c>
      <c r="AY455" s="159" t="s">
        <v>130</v>
      </c>
    </row>
    <row r="456" spans="2:65" s="1" customFormat="1" ht="21.75" customHeight="1">
      <c r="B456" s="132"/>
      <c r="C456" s="179" t="s">
        <v>779</v>
      </c>
      <c r="D456" s="179" t="s">
        <v>455</v>
      </c>
      <c r="E456" s="180" t="s">
        <v>780</v>
      </c>
      <c r="F456" s="181" t="s">
        <v>781</v>
      </c>
      <c r="G456" s="182" t="s">
        <v>163</v>
      </c>
      <c r="H456" s="183">
        <v>166.25</v>
      </c>
      <c r="I456" s="184"/>
      <c r="J456" s="185">
        <f>ROUND(I456*H456,2)</f>
        <v>0</v>
      </c>
      <c r="K456" s="181" t="s">
        <v>1</v>
      </c>
      <c r="L456" s="186"/>
      <c r="M456" s="187" t="s">
        <v>1</v>
      </c>
      <c r="N456" s="188" t="s">
        <v>41</v>
      </c>
      <c r="P456" s="142">
        <f>O456*H456</f>
        <v>0</v>
      </c>
      <c r="Q456" s="142">
        <v>1.2E-2</v>
      </c>
      <c r="R456" s="142">
        <f>Q456*H456</f>
        <v>1.9950000000000001</v>
      </c>
      <c r="S456" s="142">
        <v>0</v>
      </c>
      <c r="T456" s="143">
        <f>S456*H456</f>
        <v>0</v>
      </c>
      <c r="AR456" s="144" t="s">
        <v>146</v>
      </c>
      <c r="AT456" s="144" t="s">
        <v>455</v>
      </c>
      <c r="AU456" s="144" t="s">
        <v>86</v>
      </c>
      <c r="AY456" s="17" t="s">
        <v>130</v>
      </c>
      <c r="BE456" s="145">
        <f>IF(N456="základní",J456,0)</f>
        <v>0</v>
      </c>
      <c r="BF456" s="145">
        <f>IF(N456="snížená",J456,0)</f>
        <v>0</v>
      </c>
      <c r="BG456" s="145">
        <f>IF(N456="zákl. přenesená",J456,0)</f>
        <v>0</v>
      </c>
      <c r="BH456" s="145">
        <f>IF(N456="sníž. přenesená",J456,0)</f>
        <v>0</v>
      </c>
      <c r="BI456" s="145">
        <f>IF(N456="nulová",J456,0)</f>
        <v>0</v>
      </c>
      <c r="BJ456" s="17" t="s">
        <v>84</v>
      </c>
      <c r="BK456" s="145">
        <f>ROUND(I456*H456,2)</f>
        <v>0</v>
      </c>
      <c r="BL456" s="17" t="s">
        <v>137</v>
      </c>
      <c r="BM456" s="144" t="s">
        <v>782</v>
      </c>
    </row>
    <row r="457" spans="2:65" s="13" customFormat="1" ht="11.25">
      <c r="B457" s="158"/>
      <c r="D457" s="152" t="s">
        <v>194</v>
      </c>
      <c r="E457" s="159" t="s">
        <v>1</v>
      </c>
      <c r="F457" s="160" t="s">
        <v>783</v>
      </c>
      <c r="H457" s="161">
        <v>166.25</v>
      </c>
      <c r="I457" s="162"/>
      <c r="L457" s="158"/>
      <c r="M457" s="163"/>
      <c r="T457" s="164"/>
      <c r="AT457" s="159" t="s">
        <v>194</v>
      </c>
      <c r="AU457" s="159" t="s">
        <v>86</v>
      </c>
      <c r="AV457" s="13" t="s">
        <v>86</v>
      </c>
      <c r="AW457" s="13" t="s">
        <v>32</v>
      </c>
      <c r="AX457" s="13" t="s">
        <v>84</v>
      </c>
      <c r="AY457" s="159" t="s">
        <v>130</v>
      </c>
    </row>
    <row r="458" spans="2:65" s="1" customFormat="1" ht="33" customHeight="1">
      <c r="B458" s="132"/>
      <c r="C458" s="133" t="s">
        <v>784</v>
      </c>
      <c r="D458" s="133" t="s">
        <v>133</v>
      </c>
      <c r="E458" s="134" t="s">
        <v>785</v>
      </c>
      <c r="F458" s="135" t="s">
        <v>786</v>
      </c>
      <c r="G458" s="136" t="s">
        <v>249</v>
      </c>
      <c r="H458" s="137">
        <v>670.2</v>
      </c>
      <c r="I458" s="138"/>
      <c r="J458" s="139">
        <f>ROUND(I458*H458,2)</f>
        <v>0</v>
      </c>
      <c r="K458" s="135" t="s">
        <v>192</v>
      </c>
      <c r="L458" s="32"/>
      <c r="M458" s="140" t="s">
        <v>1</v>
      </c>
      <c r="N458" s="141" t="s">
        <v>41</v>
      </c>
      <c r="P458" s="142">
        <f>O458*H458</f>
        <v>0</v>
      </c>
      <c r="Q458" s="142">
        <v>0.1295</v>
      </c>
      <c r="R458" s="142">
        <f>Q458*H458</f>
        <v>86.790900000000008</v>
      </c>
      <c r="S458" s="142">
        <v>0</v>
      </c>
      <c r="T458" s="143">
        <f>S458*H458</f>
        <v>0</v>
      </c>
      <c r="AR458" s="144" t="s">
        <v>137</v>
      </c>
      <c r="AT458" s="144" t="s">
        <v>133</v>
      </c>
      <c r="AU458" s="144" t="s">
        <v>86</v>
      </c>
      <c r="AY458" s="17" t="s">
        <v>130</v>
      </c>
      <c r="BE458" s="145">
        <f>IF(N458="základní",J458,0)</f>
        <v>0</v>
      </c>
      <c r="BF458" s="145">
        <f>IF(N458="snížená",J458,0)</f>
        <v>0</v>
      </c>
      <c r="BG458" s="145">
        <f>IF(N458="zákl. přenesená",J458,0)</f>
        <v>0</v>
      </c>
      <c r="BH458" s="145">
        <f>IF(N458="sníž. přenesená",J458,0)</f>
        <v>0</v>
      </c>
      <c r="BI458" s="145">
        <f>IF(N458="nulová",J458,0)</f>
        <v>0</v>
      </c>
      <c r="BJ458" s="17" t="s">
        <v>84</v>
      </c>
      <c r="BK458" s="145">
        <f>ROUND(I458*H458,2)</f>
        <v>0</v>
      </c>
      <c r="BL458" s="17" t="s">
        <v>137</v>
      </c>
      <c r="BM458" s="144" t="s">
        <v>787</v>
      </c>
    </row>
    <row r="459" spans="2:65" s="13" customFormat="1" ht="11.25">
      <c r="B459" s="158"/>
      <c r="D459" s="152" t="s">
        <v>194</v>
      </c>
      <c r="E459" s="159" t="s">
        <v>1</v>
      </c>
      <c r="F459" s="160" t="s">
        <v>788</v>
      </c>
      <c r="H459" s="161">
        <v>252</v>
      </c>
      <c r="I459" s="162"/>
      <c r="L459" s="158"/>
      <c r="M459" s="163"/>
      <c r="T459" s="164"/>
      <c r="AT459" s="159" t="s">
        <v>194</v>
      </c>
      <c r="AU459" s="159" t="s">
        <v>86</v>
      </c>
      <c r="AV459" s="13" t="s">
        <v>86</v>
      </c>
      <c r="AW459" s="13" t="s">
        <v>32</v>
      </c>
      <c r="AX459" s="13" t="s">
        <v>76</v>
      </c>
      <c r="AY459" s="159" t="s">
        <v>130</v>
      </c>
    </row>
    <row r="460" spans="2:65" s="13" customFormat="1" ht="11.25">
      <c r="B460" s="158"/>
      <c r="D460" s="152" t="s">
        <v>194</v>
      </c>
      <c r="E460" s="159" t="s">
        <v>1</v>
      </c>
      <c r="F460" s="160" t="s">
        <v>789</v>
      </c>
      <c r="H460" s="161">
        <v>209.6</v>
      </c>
      <c r="I460" s="162"/>
      <c r="L460" s="158"/>
      <c r="M460" s="163"/>
      <c r="T460" s="164"/>
      <c r="AT460" s="159" t="s">
        <v>194</v>
      </c>
      <c r="AU460" s="159" t="s">
        <v>86</v>
      </c>
      <c r="AV460" s="13" t="s">
        <v>86</v>
      </c>
      <c r="AW460" s="13" t="s">
        <v>32</v>
      </c>
      <c r="AX460" s="13" t="s">
        <v>76</v>
      </c>
      <c r="AY460" s="159" t="s">
        <v>130</v>
      </c>
    </row>
    <row r="461" spans="2:65" s="13" customFormat="1" ht="11.25">
      <c r="B461" s="158"/>
      <c r="D461" s="152" t="s">
        <v>194</v>
      </c>
      <c r="E461" s="159" t="s">
        <v>1</v>
      </c>
      <c r="F461" s="160" t="s">
        <v>790</v>
      </c>
      <c r="H461" s="161">
        <v>136</v>
      </c>
      <c r="I461" s="162"/>
      <c r="L461" s="158"/>
      <c r="M461" s="163"/>
      <c r="T461" s="164"/>
      <c r="AT461" s="159" t="s">
        <v>194</v>
      </c>
      <c r="AU461" s="159" t="s">
        <v>86</v>
      </c>
      <c r="AV461" s="13" t="s">
        <v>86</v>
      </c>
      <c r="AW461" s="13" t="s">
        <v>32</v>
      </c>
      <c r="AX461" s="13" t="s">
        <v>76</v>
      </c>
      <c r="AY461" s="159" t="s">
        <v>130</v>
      </c>
    </row>
    <row r="462" spans="2:65" s="13" customFormat="1" ht="11.25">
      <c r="B462" s="158"/>
      <c r="D462" s="152" t="s">
        <v>194</v>
      </c>
      <c r="E462" s="159" t="s">
        <v>1</v>
      </c>
      <c r="F462" s="160" t="s">
        <v>791</v>
      </c>
      <c r="H462" s="161">
        <v>72.599999999999994</v>
      </c>
      <c r="I462" s="162"/>
      <c r="L462" s="158"/>
      <c r="M462" s="163"/>
      <c r="T462" s="164"/>
      <c r="AT462" s="159" t="s">
        <v>194</v>
      </c>
      <c r="AU462" s="159" t="s">
        <v>86</v>
      </c>
      <c r="AV462" s="13" t="s">
        <v>86</v>
      </c>
      <c r="AW462" s="13" t="s">
        <v>32</v>
      </c>
      <c r="AX462" s="13" t="s">
        <v>76</v>
      </c>
      <c r="AY462" s="159" t="s">
        <v>130</v>
      </c>
    </row>
    <row r="463" spans="2:65" s="14" customFormat="1" ht="11.25">
      <c r="B463" s="165"/>
      <c r="D463" s="152" t="s">
        <v>194</v>
      </c>
      <c r="E463" s="166" t="s">
        <v>1</v>
      </c>
      <c r="F463" s="167" t="s">
        <v>200</v>
      </c>
      <c r="H463" s="168">
        <v>670.2</v>
      </c>
      <c r="I463" s="169"/>
      <c r="L463" s="165"/>
      <c r="M463" s="170"/>
      <c r="T463" s="171"/>
      <c r="AT463" s="166" t="s">
        <v>194</v>
      </c>
      <c r="AU463" s="166" t="s">
        <v>86</v>
      </c>
      <c r="AV463" s="14" t="s">
        <v>137</v>
      </c>
      <c r="AW463" s="14" t="s">
        <v>32</v>
      </c>
      <c r="AX463" s="14" t="s">
        <v>84</v>
      </c>
      <c r="AY463" s="166" t="s">
        <v>130</v>
      </c>
    </row>
    <row r="464" spans="2:65" s="1" customFormat="1" ht="16.5" customHeight="1">
      <c r="B464" s="132"/>
      <c r="C464" s="179" t="s">
        <v>792</v>
      </c>
      <c r="D464" s="179" t="s">
        <v>455</v>
      </c>
      <c r="E464" s="180" t="s">
        <v>793</v>
      </c>
      <c r="F464" s="181" t="s">
        <v>794</v>
      </c>
      <c r="G464" s="182" t="s">
        <v>249</v>
      </c>
      <c r="H464" s="183">
        <v>703.71</v>
      </c>
      <c r="I464" s="184"/>
      <c r="J464" s="185">
        <f>ROUND(I464*H464,2)</f>
        <v>0</v>
      </c>
      <c r="K464" s="181" t="s">
        <v>218</v>
      </c>
      <c r="L464" s="186"/>
      <c r="M464" s="187" t="s">
        <v>1</v>
      </c>
      <c r="N464" s="188" t="s">
        <v>41</v>
      </c>
      <c r="P464" s="142">
        <f>O464*H464</f>
        <v>0</v>
      </c>
      <c r="Q464" s="142">
        <v>3.3500000000000002E-2</v>
      </c>
      <c r="R464" s="142">
        <f>Q464*H464</f>
        <v>23.574285000000003</v>
      </c>
      <c r="S464" s="142">
        <v>0</v>
      </c>
      <c r="T464" s="143">
        <f>S464*H464</f>
        <v>0</v>
      </c>
      <c r="AR464" s="144" t="s">
        <v>146</v>
      </c>
      <c r="AT464" s="144" t="s">
        <v>455</v>
      </c>
      <c r="AU464" s="144" t="s">
        <v>86</v>
      </c>
      <c r="AY464" s="17" t="s">
        <v>130</v>
      </c>
      <c r="BE464" s="145">
        <f>IF(N464="základní",J464,0)</f>
        <v>0</v>
      </c>
      <c r="BF464" s="145">
        <f>IF(N464="snížená",J464,0)</f>
        <v>0</v>
      </c>
      <c r="BG464" s="145">
        <f>IF(N464="zákl. přenesená",J464,0)</f>
        <v>0</v>
      </c>
      <c r="BH464" s="145">
        <f>IF(N464="sníž. přenesená",J464,0)</f>
        <v>0</v>
      </c>
      <c r="BI464" s="145">
        <f>IF(N464="nulová",J464,0)</f>
        <v>0</v>
      </c>
      <c r="BJ464" s="17" t="s">
        <v>84</v>
      </c>
      <c r="BK464" s="145">
        <f>ROUND(I464*H464,2)</f>
        <v>0</v>
      </c>
      <c r="BL464" s="17" t="s">
        <v>137</v>
      </c>
      <c r="BM464" s="144" t="s">
        <v>795</v>
      </c>
    </row>
    <row r="465" spans="2:65" s="13" customFormat="1" ht="11.25">
      <c r="B465" s="158"/>
      <c r="D465" s="152" t="s">
        <v>194</v>
      </c>
      <c r="E465" s="159" t="s">
        <v>1</v>
      </c>
      <c r="F465" s="160" t="s">
        <v>796</v>
      </c>
      <c r="H465" s="161">
        <v>703.71</v>
      </c>
      <c r="I465" s="162"/>
      <c r="L465" s="158"/>
      <c r="M465" s="163"/>
      <c r="T465" s="164"/>
      <c r="AT465" s="159" t="s">
        <v>194</v>
      </c>
      <c r="AU465" s="159" t="s">
        <v>86</v>
      </c>
      <c r="AV465" s="13" t="s">
        <v>86</v>
      </c>
      <c r="AW465" s="13" t="s">
        <v>32</v>
      </c>
      <c r="AX465" s="13" t="s">
        <v>84</v>
      </c>
      <c r="AY465" s="159" t="s">
        <v>130</v>
      </c>
    </row>
    <row r="466" spans="2:65" s="1" customFormat="1" ht="24.2" customHeight="1">
      <c r="B466" s="132"/>
      <c r="C466" s="133" t="s">
        <v>797</v>
      </c>
      <c r="D466" s="133" t="s">
        <v>133</v>
      </c>
      <c r="E466" s="134" t="s">
        <v>798</v>
      </c>
      <c r="F466" s="135" t="s">
        <v>799</v>
      </c>
      <c r="G466" s="136" t="s">
        <v>271</v>
      </c>
      <c r="H466" s="137">
        <v>29.683</v>
      </c>
      <c r="I466" s="138"/>
      <c r="J466" s="139">
        <f>ROUND(I466*H466,2)</f>
        <v>0</v>
      </c>
      <c r="K466" s="135" t="s">
        <v>192</v>
      </c>
      <c r="L466" s="32"/>
      <c r="M466" s="140" t="s">
        <v>1</v>
      </c>
      <c r="N466" s="141" t="s">
        <v>41</v>
      </c>
      <c r="P466" s="142">
        <f>O466*H466</f>
        <v>0</v>
      </c>
      <c r="Q466" s="142">
        <v>2.2563399999999998</v>
      </c>
      <c r="R466" s="142">
        <f>Q466*H466</f>
        <v>66.974940219999993</v>
      </c>
      <c r="S466" s="142">
        <v>0</v>
      </c>
      <c r="T466" s="143">
        <f>S466*H466</f>
        <v>0</v>
      </c>
      <c r="AR466" s="144" t="s">
        <v>137</v>
      </c>
      <c r="AT466" s="144" t="s">
        <v>133</v>
      </c>
      <c r="AU466" s="144" t="s">
        <v>86</v>
      </c>
      <c r="AY466" s="17" t="s">
        <v>130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7" t="s">
        <v>84</v>
      </c>
      <c r="BK466" s="145">
        <f>ROUND(I466*H466,2)</f>
        <v>0</v>
      </c>
      <c r="BL466" s="17" t="s">
        <v>137</v>
      </c>
      <c r="BM466" s="144" t="s">
        <v>800</v>
      </c>
    </row>
    <row r="467" spans="2:65" s="12" customFormat="1" ht="11.25">
      <c r="B467" s="151"/>
      <c r="D467" s="152" t="s">
        <v>194</v>
      </c>
      <c r="E467" s="153" t="s">
        <v>1</v>
      </c>
      <c r="F467" s="154" t="s">
        <v>282</v>
      </c>
      <c r="H467" s="153" t="s">
        <v>1</v>
      </c>
      <c r="I467" s="155"/>
      <c r="L467" s="151"/>
      <c r="M467" s="156"/>
      <c r="T467" s="157"/>
      <c r="AT467" s="153" t="s">
        <v>194</v>
      </c>
      <c r="AU467" s="153" t="s">
        <v>86</v>
      </c>
      <c r="AV467" s="12" t="s">
        <v>84</v>
      </c>
      <c r="AW467" s="12" t="s">
        <v>32</v>
      </c>
      <c r="AX467" s="12" t="s">
        <v>76</v>
      </c>
      <c r="AY467" s="153" t="s">
        <v>130</v>
      </c>
    </row>
    <row r="468" spans="2:65" s="13" customFormat="1" ht="11.25">
      <c r="B468" s="158"/>
      <c r="D468" s="152" t="s">
        <v>194</v>
      </c>
      <c r="E468" s="159" t="s">
        <v>1</v>
      </c>
      <c r="F468" s="160" t="s">
        <v>801</v>
      </c>
      <c r="H468" s="161">
        <v>1.3260000000000001</v>
      </c>
      <c r="I468" s="162"/>
      <c r="L468" s="158"/>
      <c r="M468" s="163"/>
      <c r="T468" s="164"/>
      <c r="AT468" s="159" t="s">
        <v>194</v>
      </c>
      <c r="AU468" s="159" t="s">
        <v>86</v>
      </c>
      <c r="AV468" s="13" t="s">
        <v>86</v>
      </c>
      <c r="AW468" s="13" t="s">
        <v>32</v>
      </c>
      <c r="AX468" s="13" t="s">
        <v>76</v>
      </c>
      <c r="AY468" s="159" t="s">
        <v>130</v>
      </c>
    </row>
    <row r="469" spans="2:65" s="13" customFormat="1" ht="11.25">
      <c r="B469" s="158"/>
      <c r="D469" s="152" t="s">
        <v>194</v>
      </c>
      <c r="E469" s="159" t="s">
        <v>1</v>
      </c>
      <c r="F469" s="160" t="s">
        <v>802</v>
      </c>
      <c r="H469" s="161">
        <v>9.2279999999999998</v>
      </c>
      <c r="I469" s="162"/>
      <c r="L469" s="158"/>
      <c r="M469" s="163"/>
      <c r="T469" s="164"/>
      <c r="AT469" s="159" t="s">
        <v>194</v>
      </c>
      <c r="AU469" s="159" t="s">
        <v>86</v>
      </c>
      <c r="AV469" s="13" t="s">
        <v>86</v>
      </c>
      <c r="AW469" s="13" t="s">
        <v>32</v>
      </c>
      <c r="AX469" s="13" t="s">
        <v>76</v>
      </c>
      <c r="AY469" s="159" t="s">
        <v>130</v>
      </c>
    </row>
    <row r="470" spans="2:65" s="13" customFormat="1" ht="11.25">
      <c r="B470" s="158"/>
      <c r="D470" s="152" t="s">
        <v>194</v>
      </c>
      <c r="E470" s="159" t="s">
        <v>1</v>
      </c>
      <c r="F470" s="160" t="s">
        <v>803</v>
      </c>
      <c r="H470" s="161">
        <v>1.4850000000000001</v>
      </c>
      <c r="I470" s="162"/>
      <c r="L470" s="158"/>
      <c r="M470" s="163"/>
      <c r="T470" s="164"/>
      <c r="AT470" s="159" t="s">
        <v>194</v>
      </c>
      <c r="AU470" s="159" t="s">
        <v>86</v>
      </c>
      <c r="AV470" s="13" t="s">
        <v>86</v>
      </c>
      <c r="AW470" s="13" t="s">
        <v>32</v>
      </c>
      <c r="AX470" s="13" t="s">
        <v>76</v>
      </c>
      <c r="AY470" s="159" t="s">
        <v>130</v>
      </c>
    </row>
    <row r="471" spans="2:65" s="13" customFormat="1" ht="11.25">
      <c r="B471" s="158"/>
      <c r="D471" s="152" t="s">
        <v>194</v>
      </c>
      <c r="E471" s="159" t="s">
        <v>1</v>
      </c>
      <c r="F471" s="160" t="s">
        <v>804</v>
      </c>
      <c r="H471" s="161">
        <v>0.371</v>
      </c>
      <c r="I471" s="162"/>
      <c r="L471" s="158"/>
      <c r="M471" s="163"/>
      <c r="T471" s="164"/>
      <c r="AT471" s="159" t="s">
        <v>194</v>
      </c>
      <c r="AU471" s="159" t="s">
        <v>86</v>
      </c>
      <c r="AV471" s="13" t="s">
        <v>86</v>
      </c>
      <c r="AW471" s="13" t="s">
        <v>32</v>
      </c>
      <c r="AX471" s="13" t="s">
        <v>76</v>
      </c>
      <c r="AY471" s="159" t="s">
        <v>130</v>
      </c>
    </row>
    <row r="472" spans="2:65" s="13" customFormat="1" ht="11.25">
      <c r="B472" s="158"/>
      <c r="D472" s="152" t="s">
        <v>194</v>
      </c>
      <c r="E472" s="159" t="s">
        <v>1</v>
      </c>
      <c r="F472" s="160" t="s">
        <v>805</v>
      </c>
      <c r="H472" s="161">
        <v>5.4509999999999996</v>
      </c>
      <c r="I472" s="162"/>
      <c r="L472" s="158"/>
      <c r="M472" s="163"/>
      <c r="T472" s="164"/>
      <c r="AT472" s="159" t="s">
        <v>194</v>
      </c>
      <c r="AU472" s="159" t="s">
        <v>86</v>
      </c>
      <c r="AV472" s="13" t="s">
        <v>86</v>
      </c>
      <c r="AW472" s="13" t="s">
        <v>32</v>
      </c>
      <c r="AX472" s="13" t="s">
        <v>76</v>
      </c>
      <c r="AY472" s="159" t="s">
        <v>130</v>
      </c>
    </row>
    <row r="473" spans="2:65" s="13" customFormat="1" ht="11.25">
      <c r="B473" s="158"/>
      <c r="D473" s="152" t="s">
        <v>194</v>
      </c>
      <c r="E473" s="159" t="s">
        <v>1</v>
      </c>
      <c r="F473" s="160" t="s">
        <v>806</v>
      </c>
      <c r="H473" s="161">
        <v>0.45600000000000002</v>
      </c>
      <c r="I473" s="162"/>
      <c r="L473" s="158"/>
      <c r="M473" s="163"/>
      <c r="T473" s="164"/>
      <c r="AT473" s="159" t="s">
        <v>194</v>
      </c>
      <c r="AU473" s="159" t="s">
        <v>86</v>
      </c>
      <c r="AV473" s="13" t="s">
        <v>86</v>
      </c>
      <c r="AW473" s="13" t="s">
        <v>32</v>
      </c>
      <c r="AX473" s="13" t="s">
        <v>76</v>
      </c>
      <c r="AY473" s="159" t="s">
        <v>130</v>
      </c>
    </row>
    <row r="474" spans="2:65" s="13" customFormat="1" ht="11.25">
      <c r="B474" s="158"/>
      <c r="D474" s="152" t="s">
        <v>194</v>
      </c>
      <c r="E474" s="159" t="s">
        <v>1</v>
      </c>
      <c r="F474" s="160" t="s">
        <v>807</v>
      </c>
      <c r="H474" s="161">
        <v>2.8879999999999999</v>
      </c>
      <c r="I474" s="162"/>
      <c r="L474" s="158"/>
      <c r="M474" s="163"/>
      <c r="T474" s="164"/>
      <c r="AT474" s="159" t="s">
        <v>194</v>
      </c>
      <c r="AU474" s="159" t="s">
        <v>86</v>
      </c>
      <c r="AV474" s="13" t="s">
        <v>86</v>
      </c>
      <c r="AW474" s="13" t="s">
        <v>32</v>
      </c>
      <c r="AX474" s="13" t="s">
        <v>76</v>
      </c>
      <c r="AY474" s="159" t="s">
        <v>130</v>
      </c>
    </row>
    <row r="475" spans="2:65" s="15" customFormat="1" ht="11.25">
      <c r="B475" s="172"/>
      <c r="D475" s="152" t="s">
        <v>194</v>
      </c>
      <c r="E475" s="173" t="s">
        <v>1</v>
      </c>
      <c r="F475" s="174" t="s">
        <v>277</v>
      </c>
      <c r="H475" s="175">
        <v>21.204999999999998</v>
      </c>
      <c r="I475" s="176"/>
      <c r="L475" s="172"/>
      <c r="M475" s="177"/>
      <c r="T475" s="178"/>
      <c r="AT475" s="173" t="s">
        <v>194</v>
      </c>
      <c r="AU475" s="173" t="s">
        <v>86</v>
      </c>
      <c r="AV475" s="15" t="s">
        <v>140</v>
      </c>
      <c r="AW475" s="15" t="s">
        <v>32</v>
      </c>
      <c r="AX475" s="15" t="s">
        <v>76</v>
      </c>
      <c r="AY475" s="173" t="s">
        <v>130</v>
      </c>
    </row>
    <row r="476" spans="2:65" s="12" customFormat="1" ht="11.25">
      <c r="B476" s="151"/>
      <c r="D476" s="152" t="s">
        <v>194</v>
      </c>
      <c r="E476" s="153" t="s">
        <v>1</v>
      </c>
      <c r="F476" s="154" t="s">
        <v>808</v>
      </c>
      <c r="H476" s="153" t="s">
        <v>1</v>
      </c>
      <c r="I476" s="155"/>
      <c r="L476" s="151"/>
      <c r="M476" s="156"/>
      <c r="T476" s="157"/>
      <c r="AT476" s="153" t="s">
        <v>194</v>
      </c>
      <c r="AU476" s="153" t="s">
        <v>86</v>
      </c>
      <c r="AV476" s="12" t="s">
        <v>84</v>
      </c>
      <c r="AW476" s="12" t="s">
        <v>32</v>
      </c>
      <c r="AX476" s="12" t="s">
        <v>76</v>
      </c>
      <c r="AY476" s="153" t="s">
        <v>130</v>
      </c>
    </row>
    <row r="477" spans="2:65" s="13" customFormat="1" ht="11.25">
      <c r="B477" s="158"/>
      <c r="D477" s="152" t="s">
        <v>194</v>
      </c>
      <c r="E477" s="159" t="s">
        <v>1</v>
      </c>
      <c r="F477" s="160" t="s">
        <v>809</v>
      </c>
      <c r="H477" s="161">
        <v>5.3490000000000002</v>
      </c>
      <c r="I477" s="162"/>
      <c r="L477" s="158"/>
      <c r="M477" s="163"/>
      <c r="T477" s="164"/>
      <c r="AT477" s="159" t="s">
        <v>194</v>
      </c>
      <c r="AU477" s="159" t="s">
        <v>86</v>
      </c>
      <c r="AV477" s="13" t="s">
        <v>86</v>
      </c>
      <c r="AW477" s="13" t="s">
        <v>32</v>
      </c>
      <c r="AX477" s="13" t="s">
        <v>76</v>
      </c>
      <c r="AY477" s="159" t="s">
        <v>130</v>
      </c>
    </row>
    <row r="478" spans="2:65" s="12" customFormat="1" ht="11.25">
      <c r="B478" s="151"/>
      <c r="D478" s="152" t="s">
        <v>194</v>
      </c>
      <c r="E478" s="153" t="s">
        <v>1</v>
      </c>
      <c r="F478" s="154" t="s">
        <v>287</v>
      </c>
      <c r="H478" s="153" t="s">
        <v>1</v>
      </c>
      <c r="I478" s="155"/>
      <c r="L478" s="151"/>
      <c r="M478" s="156"/>
      <c r="T478" s="157"/>
      <c r="AT478" s="153" t="s">
        <v>194</v>
      </c>
      <c r="AU478" s="153" t="s">
        <v>86</v>
      </c>
      <c r="AV478" s="12" t="s">
        <v>84</v>
      </c>
      <c r="AW478" s="12" t="s">
        <v>32</v>
      </c>
      <c r="AX478" s="12" t="s">
        <v>76</v>
      </c>
      <c r="AY478" s="153" t="s">
        <v>130</v>
      </c>
    </row>
    <row r="479" spans="2:65" s="13" customFormat="1" ht="11.25">
      <c r="B479" s="158"/>
      <c r="D479" s="152" t="s">
        <v>194</v>
      </c>
      <c r="E479" s="159" t="s">
        <v>1</v>
      </c>
      <c r="F479" s="160" t="s">
        <v>810</v>
      </c>
      <c r="H479" s="161">
        <v>3.129</v>
      </c>
      <c r="I479" s="162"/>
      <c r="L479" s="158"/>
      <c r="M479" s="163"/>
      <c r="T479" s="164"/>
      <c r="AT479" s="159" t="s">
        <v>194</v>
      </c>
      <c r="AU479" s="159" t="s">
        <v>86</v>
      </c>
      <c r="AV479" s="13" t="s">
        <v>86</v>
      </c>
      <c r="AW479" s="13" t="s">
        <v>32</v>
      </c>
      <c r="AX479" s="13" t="s">
        <v>76</v>
      </c>
      <c r="AY479" s="159" t="s">
        <v>130</v>
      </c>
    </row>
    <row r="480" spans="2:65" s="14" customFormat="1" ht="11.25">
      <c r="B480" s="165"/>
      <c r="D480" s="152" t="s">
        <v>194</v>
      </c>
      <c r="E480" s="166" t="s">
        <v>1</v>
      </c>
      <c r="F480" s="167" t="s">
        <v>200</v>
      </c>
      <c r="H480" s="168">
        <v>29.683</v>
      </c>
      <c r="I480" s="169"/>
      <c r="L480" s="165"/>
      <c r="M480" s="170"/>
      <c r="T480" s="171"/>
      <c r="AT480" s="166" t="s">
        <v>194</v>
      </c>
      <c r="AU480" s="166" t="s">
        <v>86</v>
      </c>
      <c r="AV480" s="14" t="s">
        <v>137</v>
      </c>
      <c r="AW480" s="14" t="s">
        <v>32</v>
      </c>
      <c r="AX480" s="14" t="s">
        <v>84</v>
      </c>
      <c r="AY480" s="166" t="s">
        <v>130</v>
      </c>
    </row>
    <row r="481" spans="2:65" s="1" customFormat="1" ht="24.2" customHeight="1">
      <c r="B481" s="132"/>
      <c r="C481" s="133" t="s">
        <v>811</v>
      </c>
      <c r="D481" s="133" t="s">
        <v>133</v>
      </c>
      <c r="E481" s="134" t="s">
        <v>812</v>
      </c>
      <c r="F481" s="135" t="s">
        <v>813</v>
      </c>
      <c r="G481" s="136" t="s">
        <v>249</v>
      </c>
      <c r="H481" s="137">
        <v>40.4</v>
      </c>
      <c r="I481" s="138"/>
      <c r="J481" s="139">
        <f>ROUND(I481*H481,2)</f>
        <v>0</v>
      </c>
      <c r="K481" s="135" t="s">
        <v>192</v>
      </c>
      <c r="L481" s="32"/>
      <c r="M481" s="140" t="s">
        <v>1</v>
      </c>
      <c r="N481" s="141" t="s">
        <v>41</v>
      </c>
      <c r="P481" s="142">
        <f>O481*H481</f>
        <v>0</v>
      </c>
      <c r="Q481" s="142">
        <v>1.0000000000000001E-5</v>
      </c>
      <c r="R481" s="142">
        <f>Q481*H481</f>
        <v>4.0400000000000001E-4</v>
      </c>
      <c r="S481" s="142">
        <v>0</v>
      </c>
      <c r="T481" s="143">
        <f>S481*H481</f>
        <v>0</v>
      </c>
      <c r="AR481" s="144" t="s">
        <v>137</v>
      </c>
      <c r="AT481" s="144" t="s">
        <v>133</v>
      </c>
      <c r="AU481" s="144" t="s">
        <v>86</v>
      </c>
      <c r="AY481" s="17" t="s">
        <v>130</v>
      </c>
      <c r="BE481" s="145">
        <f>IF(N481="základní",J481,0)</f>
        <v>0</v>
      </c>
      <c r="BF481" s="145">
        <f>IF(N481="snížená",J481,0)</f>
        <v>0</v>
      </c>
      <c r="BG481" s="145">
        <f>IF(N481="zákl. přenesená",J481,0)</f>
        <v>0</v>
      </c>
      <c r="BH481" s="145">
        <f>IF(N481="sníž. přenesená",J481,0)</f>
        <v>0</v>
      </c>
      <c r="BI481" s="145">
        <f>IF(N481="nulová",J481,0)</f>
        <v>0</v>
      </c>
      <c r="BJ481" s="17" t="s">
        <v>84</v>
      </c>
      <c r="BK481" s="145">
        <f>ROUND(I481*H481,2)</f>
        <v>0</v>
      </c>
      <c r="BL481" s="17" t="s">
        <v>137</v>
      </c>
      <c r="BM481" s="144" t="s">
        <v>814</v>
      </c>
    </row>
    <row r="482" spans="2:65" s="1" customFormat="1" ht="24.2" customHeight="1">
      <c r="B482" s="132"/>
      <c r="C482" s="133" t="s">
        <v>815</v>
      </c>
      <c r="D482" s="133" t="s">
        <v>133</v>
      </c>
      <c r="E482" s="134" t="s">
        <v>816</v>
      </c>
      <c r="F482" s="135" t="s">
        <v>817</v>
      </c>
      <c r="G482" s="136" t="s">
        <v>249</v>
      </c>
      <c r="H482" s="137">
        <v>40.4</v>
      </c>
      <c r="I482" s="138"/>
      <c r="J482" s="139">
        <f>ROUND(I482*H482,2)</f>
        <v>0</v>
      </c>
      <c r="K482" s="135" t="s">
        <v>192</v>
      </c>
      <c r="L482" s="32"/>
      <c r="M482" s="140" t="s">
        <v>1</v>
      </c>
      <c r="N482" s="141" t="s">
        <v>41</v>
      </c>
      <c r="P482" s="142">
        <f>O482*H482</f>
        <v>0</v>
      </c>
      <c r="Q482" s="142">
        <v>8.8000000000000003E-4</v>
      </c>
      <c r="R482" s="142">
        <f>Q482*H482</f>
        <v>3.5552E-2</v>
      </c>
      <c r="S482" s="142">
        <v>0</v>
      </c>
      <c r="T482" s="143">
        <f>S482*H482</f>
        <v>0</v>
      </c>
      <c r="AR482" s="144" t="s">
        <v>137</v>
      </c>
      <c r="AT482" s="144" t="s">
        <v>133</v>
      </c>
      <c r="AU482" s="144" t="s">
        <v>86</v>
      </c>
      <c r="AY482" s="17" t="s">
        <v>130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7" t="s">
        <v>84</v>
      </c>
      <c r="BK482" s="145">
        <f>ROUND(I482*H482,2)</f>
        <v>0</v>
      </c>
      <c r="BL482" s="17" t="s">
        <v>137</v>
      </c>
      <c r="BM482" s="144" t="s">
        <v>818</v>
      </c>
    </row>
    <row r="483" spans="2:65" s="1" customFormat="1" ht="24.2" customHeight="1">
      <c r="B483" s="132"/>
      <c r="C483" s="133" t="s">
        <v>819</v>
      </c>
      <c r="D483" s="133" t="s">
        <v>133</v>
      </c>
      <c r="E483" s="134" t="s">
        <v>820</v>
      </c>
      <c r="F483" s="135" t="s">
        <v>821</v>
      </c>
      <c r="G483" s="136" t="s">
        <v>249</v>
      </c>
      <c r="H483" s="137">
        <v>40.4</v>
      </c>
      <c r="I483" s="138"/>
      <c r="J483" s="139">
        <f>ROUND(I483*H483,2)</f>
        <v>0</v>
      </c>
      <c r="K483" s="135" t="s">
        <v>192</v>
      </c>
      <c r="L483" s="32"/>
      <c r="M483" s="140" t="s">
        <v>1</v>
      </c>
      <c r="N483" s="141" t="s">
        <v>41</v>
      </c>
      <c r="P483" s="142">
        <f>O483*H483</f>
        <v>0</v>
      </c>
      <c r="Q483" s="142">
        <v>0</v>
      </c>
      <c r="R483" s="142">
        <f>Q483*H483</f>
        <v>0</v>
      </c>
      <c r="S483" s="142">
        <v>0</v>
      </c>
      <c r="T483" s="143">
        <f>S483*H483</f>
        <v>0</v>
      </c>
      <c r="AR483" s="144" t="s">
        <v>137</v>
      </c>
      <c r="AT483" s="144" t="s">
        <v>133</v>
      </c>
      <c r="AU483" s="144" t="s">
        <v>86</v>
      </c>
      <c r="AY483" s="17" t="s">
        <v>130</v>
      </c>
      <c r="BE483" s="145">
        <f>IF(N483="základní",J483,0)</f>
        <v>0</v>
      </c>
      <c r="BF483" s="145">
        <f>IF(N483="snížená",J483,0)</f>
        <v>0</v>
      </c>
      <c r="BG483" s="145">
        <f>IF(N483="zákl. přenesená",J483,0)</f>
        <v>0</v>
      </c>
      <c r="BH483" s="145">
        <f>IF(N483="sníž. přenesená",J483,0)</f>
        <v>0</v>
      </c>
      <c r="BI483" s="145">
        <f>IF(N483="nulová",J483,0)</f>
        <v>0</v>
      </c>
      <c r="BJ483" s="17" t="s">
        <v>84</v>
      </c>
      <c r="BK483" s="145">
        <f>ROUND(I483*H483,2)</f>
        <v>0</v>
      </c>
      <c r="BL483" s="17" t="s">
        <v>137</v>
      </c>
      <c r="BM483" s="144" t="s">
        <v>822</v>
      </c>
    </row>
    <row r="484" spans="2:65" s="13" customFormat="1" ht="11.25">
      <c r="B484" s="158"/>
      <c r="D484" s="152" t="s">
        <v>194</v>
      </c>
      <c r="E484" s="159" t="s">
        <v>1</v>
      </c>
      <c r="F484" s="160" t="s">
        <v>823</v>
      </c>
      <c r="H484" s="161">
        <v>6</v>
      </c>
      <c r="I484" s="162"/>
      <c r="L484" s="158"/>
      <c r="M484" s="163"/>
      <c r="T484" s="164"/>
      <c r="AT484" s="159" t="s">
        <v>194</v>
      </c>
      <c r="AU484" s="159" t="s">
        <v>86</v>
      </c>
      <c r="AV484" s="13" t="s">
        <v>86</v>
      </c>
      <c r="AW484" s="13" t="s">
        <v>32</v>
      </c>
      <c r="AX484" s="13" t="s">
        <v>76</v>
      </c>
      <c r="AY484" s="159" t="s">
        <v>130</v>
      </c>
    </row>
    <row r="485" spans="2:65" s="13" customFormat="1" ht="11.25">
      <c r="B485" s="158"/>
      <c r="D485" s="152" t="s">
        <v>194</v>
      </c>
      <c r="E485" s="159" t="s">
        <v>1</v>
      </c>
      <c r="F485" s="160" t="s">
        <v>824</v>
      </c>
      <c r="H485" s="161">
        <v>34.4</v>
      </c>
      <c r="I485" s="162"/>
      <c r="L485" s="158"/>
      <c r="M485" s="163"/>
      <c r="T485" s="164"/>
      <c r="AT485" s="159" t="s">
        <v>194</v>
      </c>
      <c r="AU485" s="159" t="s">
        <v>86</v>
      </c>
      <c r="AV485" s="13" t="s">
        <v>86</v>
      </c>
      <c r="AW485" s="13" t="s">
        <v>32</v>
      </c>
      <c r="AX485" s="13" t="s">
        <v>76</v>
      </c>
      <c r="AY485" s="159" t="s">
        <v>130</v>
      </c>
    </row>
    <row r="486" spans="2:65" s="14" customFormat="1" ht="11.25">
      <c r="B486" s="165"/>
      <c r="D486" s="152" t="s">
        <v>194</v>
      </c>
      <c r="E486" s="166" t="s">
        <v>1</v>
      </c>
      <c r="F486" s="167" t="s">
        <v>200</v>
      </c>
      <c r="H486" s="168">
        <v>40.4</v>
      </c>
      <c r="I486" s="169"/>
      <c r="L486" s="165"/>
      <c r="M486" s="170"/>
      <c r="T486" s="171"/>
      <c r="AT486" s="166" t="s">
        <v>194</v>
      </c>
      <c r="AU486" s="166" t="s">
        <v>86</v>
      </c>
      <c r="AV486" s="14" t="s">
        <v>137</v>
      </c>
      <c r="AW486" s="14" t="s">
        <v>32</v>
      </c>
      <c r="AX486" s="14" t="s">
        <v>84</v>
      </c>
      <c r="AY486" s="166" t="s">
        <v>130</v>
      </c>
    </row>
    <row r="487" spans="2:65" s="11" customFormat="1" ht="22.9" customHeight="1">
      <c r="B487" s="120"/>
      <c r="D487" s="121" t="s">
        <v>75</v>
      </c>
      <c r="E487" s="130" t="s">
        <v>825</v>
      </c>
      <c r="F487" s="130" t="s">
        <v>826</v>
      </c>
      <c r="I487" s="123"/>
      <c r="J487" s="131">
        <f>BK487</f>
        <v>0</v>
      </c>
      <c r="L487" s="120"/>
      <c r="M487" s="125"/>
      <c r="P487" s="126">
        <f>SUM(P488:P523)</f>
        <v>0</v>
      </c>
      <c r="R487" s="126">
        <f>SUM(R488:R523)</f>
        <v>0</v>
      </c>
      <c r="T487" s="127">
        <f>SUM(T488:T523)</f>
        <v>0</v>
      </c>
      <c r="AR487" s="121" t="s">
        <v>84</v>
      </c>
      <c r="AT487" s="128" t="s">
        <v>75</v>
      </c>
      <c r="AU487" s="128" t="s">
        <v>84</v>
      </c>
      <c r="AY487" s="121" t="s">
        <v>130</v>
      </c>
      <c r="BK487" s="129">
        <f>SUM(BK488:BK523)</f>
        <v>0</v>
      </c>
    </row>
    <row r="488" spans="2:65" s="1" customFormat="1" ht="24.2" customHeight="1">
      <c r="B488" s="132"/>
      <c r="C488" s="133" t="s">
        <v>827</v>
      </c>
      <c r="D488" s="133" t="s">
        <v>133</v>
      </c>
      <c r="E488" s="134" t="s">
        <v>828</v>
      </c>
      <c r="F488" s="135" t="s">
        <v>829</v>
      </c>
      <c r="G488" s="136" t="s">
        <v>439</v>
      </c>
      <c r="H488" s="137">
        <v>1887.03</v>
      </c>
      <c r="I488" s="138"/>
      <c r="J488" s="139">
        <f>ROUND(I488*H488,2)</f>
        <v>0</v>
      </c>
      <c r="K488" s="135" t="s">
        <v>192</v>
      </c>
      <c r="L488" s="32"/>
      <c r="M488" s="140" t="s">
        <v>1</v>
      </c>
      <c r="N488" s="141" t="s">
        <v>41</v>
      </c>
      <c r="P488" s="142">
        <f>O488*H488</f>
        <v>0</v>
      </c>
      <c r="Q488" s="142">
        <v>0</v>
      </c>
      <c r="R488" s="142">
        <f>Q488*H488</f>
        <v>0</v>
      </c>
      <c r="S488" s="142">
        <v>0</v>
      </c>
      <c r="T488" s="143">
        <f>S488*H488</f>
        <v>0</v>
      </c>
      <c r="AR488" s="144" t="s">
        <v>137</v>
      </c>
      <c r="AT488" s="144" t="s">
        <v>133</v>
      </c>
      <c r="AU488" s="144" t="s">
        <v>86</v>
      </c>
      <c r="AY488" s="17" t="s">
        <v>130</v>
      </c>
      <c r="BE488" s="145">
        <f>IF(N488="základní",J488,0)</f>
        <v>0</v>
      </c>
      <c r="BF488" s="145">
        <f>IF(N488="snížená",J488,0)</f>
        <v>0</v>
      </c>
      <c r="BG488" s="145">
        <f>IF(N488="zákl. přenesená",J488,0)</f>
        <v>0</v>
      </c>
      <c r="BH488" s="145">
        <f>IF(N488="sníž. přenesená",J488,0)</f>
        <v>0</v>
      </c>
      <c r="BI488" s="145">
        <f>IF(N488="nulová",J488,0)</f>
        <v>0</v>
      </c>
      <c r="BJ488" s="17" t="s">
        <v>84</v>
      </c>
      <c r="BK488" s="145">
        <f>ROUND(I488*H488,2)</f>
        <v>0</v>
      </c>
      <c r="BL488" s="17" t="s">
        <v>137</v>
      </c>
      <c r="BM488" s="144" t="s">
        <v>830</v>
      </c>
    </row>
    <row r="489" spans="2:65" s="13" customFormat="1" ht="11.25">
      <c r="B489" s="158"/>
      <c r="D489" s="152" t="s">
        <v>194</v>
      </c>
      <c r="E489" s="159" t="s">
        <v>1</v>
      </c>
      <c r="F489" s="160" t="s">
        <v>831</v>
      </c>
      <c r="H489" s="161">
        <v>1386.78</v>
      </c>
      <c r="I489" s="162"/>
      <c r="L489" s="158"/>
      <c r="M489" s="163"/>
      <c r="T489" s="164"/>
      <c r="AT489" s="159" t="s">
        <v>194</v>
      </c>
      <c r="AU489" s="159" t="s">
        <v>86</v>
      </c>
      <c r="AV489" s="13" t="s">
        <v>86</v>
      </c>
      <c r="AW489" s="13" t="s">
        <v>32</v>
      </c>
      <c r="AX489" s="13" t="s">
        <v>76</v>
      </c>
      <c r="AY489" s="159" t="s">
        <v>130</v>
      </c>
    </row>
    <row r="490" spans="2:65" s="13" customFormat="1" ht="11.25">
      <c r="B490" s="158"/>
      <c r="D490" s="152" t="s">
        <v>194</v>
      </c>
      <c r="E490" s="159" t="s">
        <v>1</v>
      </c>
      <c r="F490" s="160" t="s">
        <v>832</v>
      </c>
      <c r="H490" s="161">
        <v>500.25</v>
      </c>
      <c r="I490" s="162"/>
      <c r="L490" s="158"/>
      <c r="M490" s="163"/>
      <c r="T490" s="164"/>
      <c r="AT490" s="159" t="s">
        <v>194</v>
      </c>
      <c r="AU490" s="159" t="s">
        <v>86</v>
      </c>
      <c r="AV490" s="13" t="s">
        <v>86</v>
      </c>
      <c r="AW490" s="13" t="s">
        <v>32</v>
      </c>
      <c r="AX490" s="13" t="s">
        <v>76</v>
      </c>
      <c r="AY490" s="159" t="s">
        <v>130</v>
      </c>
    </row>
    <row r="491" spans="2:65" s="14" customFormat="1" ht="11.25">
      <c r="B491" s="165"/>
      <c r="D491" s="152" t="s">
        <v>194</v>
      </c>
      <c r="E491" s="166" t="s">
        <v>1</v>
      </c>
      <c r="F491" s="167" t="s">
        <v>200</v>
      </c>
      <c r="H491" s="168">
        <v>1887.03</v>
      </c>
      <c r="I491" s="169"/>
      <c r="L491" s="165"/>
      <c r="M491" s="170"/>
      <c r="T491" s="171"/>
      <c r="AT491" s="166" t="s">
        <v>194</v>
      </c>
      <c r="AU491" s="166" t="s">
        <v>86</v>
      </c>
      <c r="AV491" s="14" t="s">
        <v>137</v>
      </c>
      <c r="AW491" s="14" t="s">
        <v>32</v>
      </c>
      <c r="AX491" s="14" t="s">
        <v>84</v>
      </c>
      <c r="AY491" s="166" t="s">
        <v>130</v>
      </c>
    </row>
    <row r="492" spans="2:65" s="1" customFormat="1" ht="16.5" customHeight="1">
      <c r="B492" s="132"/>
      <c r="C492" s="133" t="s">
        <v>833</v>
      </c>
      <c r="D492" s="133" t="s">
        <v>133</v>
      </c>
      <c r="E492" s="134" t="s">
        <v>834</v>
      </c>
      <c r="F492" s="135" t="s">
        <v>835</v>
      </c>
      <c r="G492" s="136" t="s">
        <v>439</v>
      </c>
      <c r="H492" s="137">
        <v>8143.2</v>
      </c>
      <c r="I492" s="138"/>
      <c r="J492" s="139">
        <f>ROUND(I492*H492,2)</f>
        <v>0</v>
      </c>
      <c r="K492" s="135" t="s">
        <v>192</v>
      </c>
      <c r="L492" s="32"/>
      <c r="M492" s="140" t="s">
        <v>1</v>
      </c>
      <c r="N492" s="141" t="s">
        <v>41</v>
      </c>
      <c r="P492" s="142">
        <f>O492*H492</f>
        <v>0</v>
      </c>
      <c r="Q492" s="142">
        <v>0</v>
      </c>
      <c r="R492" s="142">
        <f>Q492*H492</f>
        <v>0</v>
      </c>
      <c r="S492" s="142">
        <v>0</v>
      </c>
      <c r="T492" s="143">
        <f>S492*H492</f>
        <v>0</v>
      </c>
      <c r="AR492" s="144" t="s">
        <v>137</v>
      </c>
      <c r="AT492" s="144" t="s">
        <v>133</v>
      </c>
      <c r="AU492" s="144" t="s">
        <v>86</v>
      </c>
      <c r="AY492" s="17" t="s">
        <v>130</v>
      </c>
      <c r="BE492" s="145">
        <f>IF(N492="základní",J492,0)</f>
        <v>0</v>
      </c>
      <c r="BF492" s="145">
        <f>IF(N492="snížená",J492,0)</f>
        <v>0</v>
      </c>
      <c r="BG492" s="145">
        <f>IF(N492="zákl. přenesená",J492,0)</f>
        <v>0</v>
      </c>
      <c r="BH492" s="145">
        <f>IF(N492="sníž. přenesená",J492,0)</f>
        <v>0</v>
      </c>
      <c r="BI492" s="145">
        <f>IF(N492="nulová",J492,0)</f>
        <v>0</v>
      </c>
      <c r="BJ492" s="17" t="s">
        <v>84</v>
      </c>
      <c r="BK492" s="145">
        <f>ROUND(I492*H492,2)</f>
        <v>0</v>
      </c>
      <c r="BL492" s="17" t="s">
        <v>137</v>
      </c>
      <c r="BM492" s="144" t="s">
        <v>836</v>
      </c>
    </row>
    <row r="493" spans="2:65" s="12" customFormat="1" ht="11.25">
      <c r="B493" s="151"/>
      <c r="D493" s="152" t="s">
        <v>194</v>
      </c>
      <c r="E493" s="153" t="s">
        <v>1</v>
      </c>
      <c r="F493" s="154" t="s">
        <v>837</v>
      </c>
      <c r="H493" s="153" t="s">
        <v>1</v>
      </c>
      <c r="I493" s="155"/>
      <c r="L493" s="151"/>
      <c r="M493" s="156"/>
      <c r="T493" s="157"/>
      <c r="AT493" s="153" t="s">
        <v>194</v>
      </c>
      <c r="AU493" s="153" t="s">
        <v>86</v>
      </c>
      <c r="AV493" s="12" t="s">
        <v>84</v>
      </c>
      <c r="AW493" s="12" t="s">
        <v>32</v>
      </c>
      <c r="AX493" s="12" t="s">
        <v>76</v>
      </c>
      <c r="AY493" s="153" t="s">
        <v>130</v>
      </c>
    </row>
    <row r="494" spans="2:65" s="13" customFormat="1" ht="11.25">
      <c r="B494" s="158"/>
      <c r="D494" s="152" t="s">
        <v>194</v>
      </c>
      <c r="E494" s="159" t="s">
        <v>1</v>
      </c>
      <c r="F494" s="160" t="s">
        <v>838</v>
      </c>
      <c r="H494" s="161">
        <v>8143.2</v>
      </c>
      <c r="I494" s="162"/>
      <c r="L494" s="158"/>
      <c r="M494" s="163"/>
      <c r="T494" s="164"/>
      <c r="AT494" s="159" t="s">
        <v>194</v>
      </c>
      <c r="AU494" s="159" t="s">
        <v>86</v>
      </c>
      <c r="AV494" s="13" t="s">
        <v>86</v>
      </c>
      <c r="AW494" s="13" t="s">
        <v>32</v>
      </c>
      <c r="AX494" s="13" t="s">
        <v>76</v>
      </c>
      <c r="AY494" s="159" t="s">
        <v>130</v>
      </c>
    </row>
    <row r="495" spans="2:65" s="14" customFormat="1" ht="11.25">
      <c r="B495" s="165"/>
      <c r="D495" s="152" t="s">
        <v>194</v>
      </c>
      <c r="E495" s="166" t="s">
        <v>1</v>
      </c>
      <c r="F495" s="167" t="s">
        <v>200</v>
      </c>
      <c r="H495" s="168">
        <v>8143.2</v>
      </c>
      <c r="I495" s="169"/>
      <c r="L495" s="165"/>
      <c r="M495" s="170"/>
      <c r="T495" s="171"/>
      <c r="AT495" s="166" t="s">
        <v>194</v>
      </c>
      <c r="AU495" s="166" t="s">
        <v>86</v>
      </c>
      <c r="AV495" s="14" t="s">
        <v>137</v>
      </c>
      <c r="AW495" s="14" t="s">
        <v>32</v>
      </c>
      <c r="AX495" s="14" t="s">
        <v>84</v>
      </c>
      <c r="AY495" s="166" t="s">
        <v>130</v>
      </c>
    </row>
    <row r="496" spans="2:65" s="1" customFormat="1" ht="16.5" customHeight="1">
      <c r="B496" s="132"/>
      <c r="C496" s="133" t="s">
        <v>839</v>
      </c>
      <c r="D496" s="133" t="s">
        <v>133</v>
      </c>
      <c r="E496" s="134" t="s">
        <v>840</v>
      </c>
      <c r="F496" s="135" t="s">
        <v>835</v>
      </c>
      <c r="G496" s="136" t="s">
        <v>439</v>
      </c>
      <c r="H496" s="137">
        <v>500.25</v>
      </c>
      <c r="I496" s="138"/>
      <c r="J496" s="139">
        <f>ROUND(I496*H496,2)</f>
        <v>0</v>
      </c>
      <c r="K496" s="135" t="s">
        <v>192</v>
      </c>
      <c r="L496" s="32"/>
      <c r="M496" s="140" t="s">
        <v>1</v>
      </c>
      <c r="N496" s="141" t="s">
        <v>41</v>
      </c>
      <c r="P496" s="142">
        <f>O496*H496</f>
        <v>0</v>
      </c>
      <c r="Q496" s="142">
        <v>0</v>
      </c>
      <c r="R496" s="142">
        <f>Q496*H496</f>
        <v>0</v>
      </c>
      <c r="S496" s="142">
        <v>0</v>
      </c>
      <c r="T496" s="143">
        <f>S496*H496</f>
        <v>0</v>
      </c>
      <c r="AR496" s="144" t="s">
        <v>137</v>
      </c>
      <c r="AT496" s="144" t="s">
        <v>133</v>
      </c>
      <c r="AU496" s="144" t="s">
        <v>86</v>
      </c>
      <c r="AY496" s="17" t="s">
        <v>130</v>
      </c>
      <c r="BE496" s="145">
        <f>IF(N496="základní",J496,0)</f>
        <v>0</v>
      </c>
      <c r="BF496" s="145">
        <f>IF(N496="snížená",J496,0)</f>
        <v>0</v>
      </c>
      <c r="BG496" s="145">
        <f>IF(N496="zákl. přenesená",J496,0)</f>
        <v>0</v>
      </c>
      <c r="BH496" s="145">
        <f>IF(N496="sníž. přenesená",J496,0)</f>
        <v>0</v>
      </c>
      <c r="BI496" s="145">
        <f>IF(N496="nulová",J496,0)</f>
        <v>0</v>
      </c>
      <c r="BJ496" s="17" t="s">
        <v>84</v>
      </c>
      <c r="BK496" s="145">
        <f>ROUND(I496*H496,2)</f>
        <v>0</v>
      </c>
      <c r="BL496" s="17" t="s">
        <v>137</v>
      </c>
      <c r="BM496" s="144" t="s">
        <v>841</v>
      </c>
    </row>
    <row r="497" spans="2:65" s="12" customFormat="1" ht="11.25">
      <c r="B497" s="151"/>
      <c r="D497" s="152" t="s">
        <v>194</v>
      </c>
      <c r="E497" s="153" t="s">
        <v>1</v>
      </c>
      <c r="F497" s="154" t="s">
        <v>842</v>
      </c>
      <c r="H497" s="153" t="s">
        <v>1</v>
      </c>
      <c r="I497" s="155"/>
      <c r="L497" s="151"/>
      <c r="M497" s="156"/>
      <c r="T497" s="157"/>
      <c r="AT497" s="153" t="s">
        <v>194</v>
      </c>
      <c r="AU497" s="153" t="s">
        <v>86</v>
      </c>
      <c r="AV497" s="12" t="s">
        <v>84</v>
      </c>
      <c r="AW497" s="12" t="s">
        <v>32</v>
      </c>
      <c r="AX497" s="12" t="s">
        <v>76</v>
      </c>
      <c r="AY497" s="153" t="s">
        <v>130</v>
      </c>
    </row>
    <row r="498" spans="2:65" s="13" customFormat="1" ht="11.25">
      <c r="B498" s="158"/>
      <c r="D498" s="152" t="s">
        <v>194</v>
      </c>
      <c r="E498" s="159" t="s">
        <v>1</v>
      </c>
      <c r="F498" s="160" t="s">
        <v>843</v>
      </c>
      <c r="H498" s="161">
        <v>217.51</v>
      </c>
      <c r="I498" s="162"/>
      <c r="L498" s="158"/>
      <c r="M498" s="163"/>
      <c r="T498" s="164"/>
      <c r="AT498" s="159" t="s">
        <v>194</v>
      </c>
      <c r="AU498" s="159" t="s">
        <v>86</v>
      </c>
      <c r="AV498" s="13" t="s">
        <v>86</v>
      </c>
      <c r="AW498" s="13" t="s">
        <v>32</v>
      </c>
      <c r="AX498" s="13" t="s">
        <v>76</v>
      </c>
      <c r="AY498" s="159" t="s">
        <v>130</v>
      </c>
    </row>
    <row r="499" spans="2:65" s="13" customFormat="1" ht="22.5">
      <c r="B499" s="158"/>
      <c r="D499" s="152" t="s">
        <v>194</v>
      </c>
      <c r="E499" s="159" t="s">
        <v>1</v>
      </c>
      <c r="F499" s="160" t="s">
        <v>844</v>
      </c>
      <c r="H499" s="161">
        <v>282.74</v>
      </c>
      <c r="I499" s="162"/>
      <c r="L499" s="158"/>
      <c r="M499" s="163"/>
      <c r="T499" s="164"/>
      <c r="AT499" s="159" t="s">
        <v>194</v>
      </c>
      <c r="AU499" s="159" t="s">
        <v>86</v>
      </c>
      <c r="AV499" s="13" t="s">
        <v>86</v>
      </c>
      <c r="AW499" s="13" t="s">
        <v>32</v>
      </c>
      <c r="AX499" s="13" t="s">
        <v>76</v>
      </c>
      <c r="AY499" s="159" t="s">
        <v>130</v>
      </c>
    </row>
    <row r="500" spans="2:65" s="14" customFormat="1" ht="11.25">
      <c r="B500" s="165"/>
      <c r="D500" s="152" t="s">
        <v>194</v>
      </c>
      <c r="E500" s="166" t="s">
        <v>1</v>
      </c>
      <c r="F500" s="167" t="s">
        <v>200</v>
      </c>
      <c r="H500" s="168">
        <v>500.25</v>
      </c>
      <c r="I500" s="169"/>
      <c r="L500" s="165"/>
      <c r="M500" s="170"/>
      <c r="T500" s="171"/>
      <c r="AT500" s="166" t="s">
        <v>194</v>
      </c>
      <c r="AU500" s="166" t="s">
        <v>86</v>
      </c>
      <c r="AV500" s="14" t="s">
        <v>137</v>
      </c>
      <c r="AW500" s="14" t="s">
        <v>32</v>
      </c>
      <c r="AX500" s="14" t="s">
        <v>84</v>
      </c>
      <c r="AY500" s="166" t="s">
        <v>130</v>
      </c>
    </row>
    <row r="501" spans="2:65" s="1" customFormat="1" ht="24.2" customHeight="1">
      <c r="B501" s="132"/>
      <c r="C501" s="133" t="s">
        <v>845</v>
      </c>
      <c r="D501" s="133" t="s">
        <v>133</v>
      </c>
      <c r="E501" s="134" t="s">
        <v>846</v>
      </c>
      <c r="F501" s="135" t="s">
        <v>847</v>
      </c>
      <c r="G501" s="136" t="s">
        <v>439</v>
      </c>
      <c r="H501" s="137">
        <v>94.88</v>
      </c>
      <c r="I501" s="138"/>
      <c r="J501" s="139">
        <f>ROUND(I501*H501,2)</f>
        <v>0</v>
      </c>
      <c r="K501" s="135" t="s">
        <v>192</v>
      </c>
      <c r="L501" s="32"/>
      <c r="M501" s="140" t="s">
        <v>1</v>
      </c>
      <c r="N501" s="141" t="s">
        <v>41</v>
      </c>
      <c r="P501" s="142">
        <f>O501*H501</f>
        <v>0</v>
      </c>
      <c r="Q501" s="142">
        <v>0</v>
      </c>
      <c r="R501" s="142">
        <f>Q501*H501</f>
        <v>0</v>
      </c>
      <c r="S501" s="142">
        <v>0</v>
      </c>
      <c r="T501" s="143">
        <f>S501*H501</f>
        <v>0</v>
      </c>
      <c r="AR501" s="144" t="s">
        <v>137</v>
      </c>
      <c r="AT501" s="144" t="s">
        <v>133</v>
      </c>
      <c r="AU501" s="144" t="s">
        <v>86</v>
      </c>
      <c r="AY501" s="17" t="s">
        <v>130</v>
      </c>
      <c r="BE501" s="145">
        <f>IF(N501="základní",J501,0)</f>
        <v>0</v>
      </c>
      <c r="BF501" s="145">
        <f>IF(N501="snížená",J501,0)</f>
        <v>0</v>
      </c>
      <c r="BG501" s="145">
        <f>IF(N501="zákl. přenesená",J501,0)</f>
        <v>0</v>
      </c>
      <c r="BH501" s="145">
        <f>IF(N501="sníž. přenesená",J501,0)</f>
        <v>0</v>
      </c>
      <c r="BI501" s="145">
        <f>IF(N501="nulová",J501,0)</f>
        <v>0</v>
      </c>
      <c r="BJ501" s="17" t="s">
        <v>84</v>
      </c>
      <c r="BK501" s="145">
        <f>ROUND(I501*H501,2)</f>
        <v>0</v>
      </c>
      <c r="BL501" s="17" t="s">
        <v>137</v>
      </c>
      <c r="BM501" s="144" t="s">
        <v>848</v>
      </c>
    </row>
    <row r="502" spans="2:65" s="13" customFormat="1" ht="11.25">
      <c r="B502" s="158"/>
      <c r="D502" s="152" t="s">
        <v>194</v>
      </c>
      <c r="E502" s="159" t="s">
        <v>1</v>
      </c>
      <c r="F502" s="160" t="s">
        <v>849</v>
      </c>
      <c r="H502" s="161">
        <v>81.349999999999994</v>
      </c>
      <c r="I502" s="162"/>
      <c r="L502" s="158"/>
      <c r="M502" s="163"/>
      <c r="T502" s="164"/>
      <c r="AT502" s="159" t="s">
        <v>194</v>
      </c>
      <c r="AU502" s="159" t="s">
        <v>86</v>
      </c>
      <c r="AV502" s="13" t="s">
        <v>86</v>
      </c>
      <c r="AW502" s="13" t="s">
        <v>32</v>
      </c>
      <c r="AX502" s="13" t="s">
        <v>76</v>
      </c>
      <c r="AY502" s="159" t="s">
        <v>130</v>
      </c>
    </row>
    <row r="503" spans="2:65" s="13" customFormat="1" ht="11.25">
      <c r="B503" s="158"/>
      <c r="D503" s="152" t="s">
        <v>194</v>
      </c>
      <c r="E503" s="159" t="s">
        <v>1</v>
      </c>
      <c r="F503" s="160" t="s">
        <v>850</v>
      </c>
      <c r="H503" s="161">
        <v>13.53</v>
      </c>
      <c r="I503" s="162"/>
      <c r="L503" s="158"/>
      <c r="M503" s="163"/>
      <c r="T503" s="164"/>
      <c r="AT503" s="159" t="s">
        <v>194</v>
      </c>
      <c r="AU503" s="159" t="s">
        <v>86</v>
      </c>
      <c r="AV503" s="13" t="s">
        <v>86</v>
      </c>
      <c r="AW503" s="13" t="s">
        <v>32</v>
      </c>
      <c r="AX503" s="13" t="s">
        <v>76</v>
      </c>
      <c r="AY503" s="159" t="s">
        <v>130</v>
      </c>
    </row>
    <row r="504" spans="2:65" s="14" customFormat="1" ht="11.25">
      <c r="B504" s="165"/>
      <c r="D504" s="152" t="s">
        <v>194</v>
      </c>
      <c r="E504" s="166" t="s">
        <v>1</v>
      </c>
      <c r="F504" s="167" t="s">
        <v>200</v>
      </c>
      <c r="H504" s="168">
        <v>94.88</v>
      </c>
      <c r="I504" s="169"/>
      <c r="L504" s="165"/>
      <c r="M504" s="170"/>
      <c r="T504" s="171"/>
      <c r="AT504" s="166" t="s">
        <v>194</v>
      </c>
      <c r="AU504" s="166" t="s">
        <v>86</v>
      </c>
      <c r="AV504" s="14" t="s">
        <v>137</v>
      </c>
      <c r="AW504" s="14" t="s">
        <v>32</v>
      </c>
      <c r="AX504" s="14" t="s">
        <v>84</v>
      </c>
      <c r="AY504" s="166" t="s">
        <v>130</v>
      </c>
    </row>
    <row r="505" spans="2:65" s="1" customFormat="1" ht="24.2" customHeight="1">
      <c r="B505" s="132"/>
      <c r="C505" s="133" t="s">
        <v>851</v>
      </c>
      <c r="D505" s="133" t="s">
        <v>133</v>
      </c>
      <c r="E505" s="134" t="s">
        <v>852</v>
      </c>
      <c r="F505" s="135" t="s">
        <v>853</v>
      </c>
      <c r="G505" s="136" t="s">
        <v>439</v>
      </c>
      <c r="H505" s="137">
        <v>1233.44</v>
      </c>
      <c r="I505" s="138"/>
      <c r="J505" s="139">
        <f>ROUND(I505*H505,2)</f>
        <v>0</v>
      </c>
      <c r="K505" s="135" t="s">
        <v>192</v>
      </c>
      <c r="L505" s="32"/>
      <c r="M505" s="140" t="s">
        <v>1</v>
      </c>
      <c r="N505" s="141" t="s">
        <v>41</v>
      </c>
      <c r="P505" s="142">
        <f>O505*H505</f>
        <v>0</v>
      </c>
      <c r="Q505" s="142">
        <v>0</v>
      </c>
      <c r="R505" s="142">
        <f>Q505*H505</f>
        <v>0</v>
      </c>
      <c r="S505" s="142">
        <v>0</v>
      </c>
      <c r="T505" s="143">
        <f>S505*H505</f>
        <v>0</v>
      </c>
      <c r="AR505" s="144" t="s">
        <v>137</v>
      </c>
      <c r="AT505" s="144" t="s">
        <v>133</v>
      </c>
      <c r="AU505" s="144" t="s">
        <v>86</v>
      </c>
      <c r="AY505" s="17" t="s">
        <v>130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7" t="s">
        <v>84</v>
      </c>
      <c r="BK505" s="145">
        <f>ROUND(I505*H505,2)</f>
        <v>0</v>
      </c>
      <c r="BL505" s="17" t="s">
        <v>137</v>
      </c>
      <c r="BM505" s="144" t="s">
        <v>854</v>
      </c>
    </row>
    <row r="506" spans="2:65" s="13" customFormat="1" ht="11.25">
      <c r="B506" s="158"/>
      <c r="D506" s="152" t="s">
        <v>194</v>
      </c>
      <c r="E506" s="159" t="s">
        <v>1</v>
      </c>
      <c r="F506" s="160" t="s">
        <v>855</v>
      </c>
      <c r="H506" s="161">
        <v>1233.44</v>
      </c>
      <c r="I506" s="162"/>
      <c r="L506" s="158"/>
      <c r="M506" s="163"/>
      <c r="T506" s="164"/>
      <c r="AT506" s="159" t="s">
        <v>194</v>
      </c>
      <c r="AU506" s="159" t="s">
        <v>86</v>
      </c>
      <c r="AV506" s="13" t="s">
        <v>86</v>
      </c>
      <c r="AW506" s="13" t="s">
        <v>32</v>
      </c>
      <c r="AX506" s="13" t="s">
        <v>84</v>
      </c>
      <c r="AY506" s="159" t="s">
        <v>130</v>
      </c>
    </row>
    <row r="507" spans="2:65" s="1" customFormat="1" ht="24.2" customHeight="1">
      <c r="B507" s="132"/>
      <c r="C507" s="133" t="s">
        <v>856</v>
      </c>
      <c r="D507" s="133" t="s">
        <v>133</v>
      </c>
      <c r="E507" s="134" t="s">
        <v>857</v>
      </c>
      <c r="F507" s="135" t="s">
        <v>858</v>
      </c>
      <c r="G507" s="136" t="s">
        <v>439</v>
      </c>
      <c r="H507" s="137">
        <v>626.4</v>
      </c>
      <c r="I507" s="138"/>
      <c r="J507" s="139">
        <f>ROUND(I507*H507,2)</f>
        <v>0</v>
      </c>
      <c r="K507" s="135" t="s">
        <v>192</v>
      </c>
      <c r="L507" s="32"/>
      <c r="M507" s="140" t="s">
        <v>1</v>
      </c>
      <c r="N507" s="141" t="s">
        <v>41</v>
      </c>
      <c r="P507" s="142">
        <f>O507*H507</f>
        <v>0</v>
      </c>
      <c r="Q507" s="142">
        <v>0</v>
      </c>
      <c r="R507" s="142">
        <f>Q507*H507</f>
        <v>0</v>
      </c>
      <c r="S507" s="142">
        <v>0</v>
      </c>
      <c r="T507" s="143">
        <f>S507*H507</f>
        <v>0</v>
      </c>
      <c r="AR507" s="144" t="s">
        <v>137</v>
      </c>
      <c r="AT507" s="144" t="s">
        <v>133</v>
      </c>
      <c r="AU507" s="144" t="s">
        <v>86</v>
      </c>
      <c r="AY507" s="17" t="s">
        <v>130</v>
      </c>
      <c r="BE507" s="145">
        <f>IF(N507="základní",J507,0)</f>
        <v>0</v>
      </c>
      <c r="BF507" s="145">
        <f>IF(N507="snížená",J507,0)</f>
        <v>0</v>
      </c>
      <c r="BG507" s="145">
        <f>IF(N507="zákl. přenesená",J507,0)</f>
        <v>0</v>
      </c>
      <c r="BH507" s="145">
        <f>IF(N507="sníž. přenesená",J507,0)</f>
        <v>0</v>
      </c>
      <c r="BI507" s="145">
        <f>IF(N507="nulová",J507,0)</f>
        <v>0</v>
      </c>
      <c r="BJ507" s="17" t="s">
        <v>84</v>
      </c>
      <c r="BK507" s="145">
        <f>ROUND(I507*H507,2)</f>
        <v>0</v>
      </c>
      <c r="BL507" s="17" t="s">
        <v>137</v>
      </c>
      <c r="BM507" s="144" t="s">
        <v>859</v>
      </c>
    </row>
    <row r="508" spans="2:65" s="13" customFormat="1" ht="11.25">
      <c r="B508" s="158"/>
      <c r="D508" s="152" t="s">
        <v>194</v>
      </c>
      <c r="E508" s="159" t="s">
        <v>1</v>
      </c>
      <c r="F508" s="160" t="s">
        <v>860</v>
      </c>
      <c r="H508" s="161">
        <v>626.4</v>
      </c>
      <c r="I508" s="162"/>
      <c r="L508" s="158"/>
      <c r="M508" s="163"/>
      <c r="T508" s="164"/>
      <c r="AT508" s="159" t="s">
        <v>194</v>
      </c>
      <c r="AU508" s="159" t="s">
        <v>86</v>
      </c>
      <c r="AV508" s="13" t="s">
        <v>86</v>
      </c>
      <c r="AW508" s="13" t="s">
        <v>32</v>
      </c>
      <c r="AX508" s="13" t="s">
        <v>84</v>
      </c>
      <c r="AY508" s="159" t="s">
        <v>130</v>
      </c>
    </row>
    <row r="509" spans="2:65" s="1" customFormat="1" ht="24.2" customHeight="1">
      <c r="B509" s="132"/>
      <c r="C509" s="133" t="s">
        <v>861</v>
      </c>
      <c r="D509" s="133" t="s">
        <v>133</v>
      </c>
      <c r="E509" s="134" t="s">
        <v>862</v>
      </c>
      <c r="F509" s="135" t="s">
        <v>858</v>
      </c>
      <c r="G509" s="136" t="s">
        <v>439</v>
      </c>
      <c r="H509" s="137">
        <v>1260.6300000000001</v>
      </c>
      <c r="I509" s="138"/>
      <c r="J509" s="139">
        <f>ROUND(I509*H509,2)</f>
        <v>0</v>
      </c>
      <c r="K509" s="135" t="s">
        <v>192</v>
      </c>
      <c r="L509" s="32"/>
      <c r="M509" s="140" t="s">
        <v>1</v>
      </c>
      <c r="N509" s="141" t="s">
        <v>41</v>
      </c>
      <c r="P509" s="142">
        <f>O509*H509</f>
        <v>0</v>
      </c>
      <c r="Q509" s="142">
        <v>0</v>
      </c>
      <c r="R509" s="142">
        <f>Q509*H509</f>
        <v>0</v>
      </c>
      <c r="S509" s="142">
        <v>0</v>
      </c>
      <c r="T509" s="143">
        <f>S509*H509</f>
        <v>0</v>
      </c>
      <c r="AR509" s="144" t="s">
        <v>137</v>
      </c>
      <c r="AT509" s="144" t="s">
        <v>133</v>
      </c>
      <c r="AU509" s="144" t="s">
        <v>86</v>
      </c>
      <c r="AY509" s="17" t="s">
        <v>130</v>
      </c>
      <c r="BE509" s="145">
        <f>IF(N509="základní",J509,0)</f>
        <v>0</v>
      </c>
      <c r="BF509" s="145">
        <f>IF(N509="snížená",J509,0)</f>
        <v>0</v>
      </c>
      <c r="BG509" s="145">
        <f>IF(N509="zákl. přenesená",J509,0)</f>
        <v>0</v>
      </c>
      <c r="BH509" s="145">
        <f>IF(N509="sníž. přenesená",J509,0)</f>
        <v>0</v>
      </c>
      <c r="BI509" s="145">
        <f>IF(N509="nulová",J509,0)</f>
        <v>0</v>
      </c>
      <c r="BJ509" s="17" t="s">
        <v>84</v>
      </c>
      <c r="BK509" s="145">
        <f>ROUND(I509*H509,2)</f>
        <v>0</v>
      </c>
      <c r="BL509" s="17" t="s">
        <v>137</v>
      </c>
      <c r="BM509" s="144" t="s">
        <v>863</v>
      </c>
    </row>
    <row r="510" spans="2:65" s="13" customFormat="1" ht="11.25">
      <c r="B510" s="158"/>
      <c r="D510" s="152" t="s">
        <v>194</v>
      </c>
      <c r="E510" s="159" t="s">
        <v>1</v>
      </c>
      <c r="F510" s="160" t="s">
        <v>864</v>
      </c>
      <c r="H510" s="161">
        <v>760.38</v>
      </c>
      <c r="I510" s="162"/>
      <c r="L510" s="158"/>
      <c r="M510" s="163"/>
      <c r="T510" s="164"/>
      <c r="AT510" s="159" t="s">
        <v>194</v>
      </c>
      <c r="AU510" s="159" t="s">
        <v>86</v>
      </c>
      <c r="AV510" s="13" t="s">
        <v>86</v>
      </c>
      <c r="AW510" s="13" t="s">
        <v>32</v>
      </c>
      <c r="AX510" s="13" t="s">
        <v>76</v>
      </c>
      <c r="AY510" s="159" t="s">
        <v>130</v>
      </c>
    </row>
    <row r="511" spans="2:65" s="13" customFormat="1" ht="11.25">
      <c r="B511" s="158"/>
      <c r="D511" s="152" t="s">
        <v>194</v>
      </c>
      <c r="E511" s="159" t="s">
        <v>1</v>
      </c>
      <c r="F511" s="160" t="s">
        <v>865</v>
      </c>
      <c r="H511" s="161">
        <v>282.74</v>
      </c>
      <c r="I511" s="162"/>
      <c r="L511" s="158"/>
      <c r="M511" s="163"/>
      <c r="T511" s="164"/>
      <c r="AT511" s="159" t="s">
        <v>194</v>
      </c>
      <c r="AU511" s="159" t="s">
        <v>86</v>
      </c>
      <c r="AV511" s="13" t="s">
        <v>86</v>
      </c>
      <c r="AW511" s="13" t="s">
        <v>32</v>
      </c>
      <c r="AX511" s="13" t="s">
        <v>76</v>
      </c>
      <c r="AY511" s="159" t="s">
        <v>130</v>
      </c>
    </row>
    <row r="512" spans="2:65" s="13" customFormat="1" ht="11.25">
      <c r="B512" s="158"/>
      <c r="D512" s="152" t="s">
        <v>194</v>
      </c>
      <c r="E512" s="159" t="s">
        <v>1</v>
      </c>
      <c r="F512" s="160" t="s">
        <v>866</v>
      </c>
      <c r="H512" s="161">
        <v>217.51</v>
      </c>
      <c r="I512" s="162"/>
      <c r="L512" s="158"/>
      <c r="M512" s="163"/>
      <c r="T512" s="164"/>
      <c r="AT512" s="159" t="s">
        <v>194</v>
      </c>
      <c r="AU512" s="159" t="s">
        <v>86</v>
      </c>
      <c r="AV512" s="13" t="s">
        <v>86</v>
      </c>
      <c r="AW512" s="13" t="s">
        <v>32</v>
      </c>
      <c r="AX512" s="13" t="s">
        <v>76</v>
      </c>
      <c r="AY512" s="159" t="s">
        <v>130</v>
      </c>
    </row>
    <row r="513" spans="2:65" s="14" customFormat="1" ht="11.25">
      <c r="B513" s="165"/>
      <c r="D513" s="152" t="s">
        <v>194</v>
      </c>
      <c r="E513" s="166" t="s">
        <v>1</v>
      </c>
      <c r="F513" s="167" t="s">
        <v>200</v>
      </c>
      <c r="H513" s="168">
        <v>1260.6299999999999</v>
      </c>
      <c r="I513" s="169"/>
      <c r="L513" s="165"/>
      <c r="M513" s="170"/>
      <c r="T513" s="171"/>
      <c r="AT513" s="166" t="s">
        <v>194</v>
      </c>
      <c r="AU513" s="166" t="s">
        <v>86</v>
      </c>
      <c r="AV513" s="14" t="s">
        <v>137</v>
      </c>
      <c r="AW513" s="14" t="s">
        <v>32</v>
      </c>
      <c r="AX513" s="14" t="s">
        <v>84</v>
      </c>
      <c r="AY513" s="166" t="s">
        <v>130</v>
      </c>
    </row>
    <row r="514" spans="2:65" s="1" customFormat="1" ht="24.2" customHeight="1">
      <c r="B514" s="132"/>
      <c r="C514" s="133" t="s">
        <v>867</v>
      </c>
      <c r="D514" s="133" t="s">
        <v>133</v>
      </c>
      <c r="E514" s="134" t="s">
        <v>868</v>
      </c>
      <c r="F514" s="135" t="s">
        <v>869</v>
      </c>
      <c r="G514" s="136" t="s">
        <v>439</v>
      </c>
      <c r="H514" s="137">
        <v>94.88</v>
      </c>
      <c r="I514" s="138"/>
      <c r="J514" s="139">
        <f>ROUND(I514*H514,2)</f>
        <v>0</v>
      </c>
      <c r="K514" s="135" t="s">
        <v>192</v>
      </c>
      <c r="L514" s="32"/>
      <c r="M514" s="140" t="s">
        <v>1</v>
      </c>
      <c r="N514" s="141" t="s">
        <v>41</v>
      </c>
      <c r="P514" s="142">
        <f>O514*H514</f>
        <v>0</v>
      </c>
      <c r="Q514" s="142">
        <v>0</v>
      </c>
      <c r="R514" s="142">
        <f>Q514*H514</f>
        <v>0</v>
      </c>
      <c r="S514" s="142">
        <v>0</v>
      </c>
      <c r="T514" s="143">
        <f>S514*H514</f>
        <v>0</v>
      </c>
      <c r="AR514" s="144" t="s">
        <v>137</v>
      </c>
      <c r="AT514" s="144" t="s">
        <v>133</v>
      </c>
      <c r="AU514" s="144" t="s">
        <v>86</v>
      </c>
      <c r="AY514" s="17" t="s">
        <v>130</v>
      </c>
      <c r="BE514" s="145">
        <f>IF(N514="základní",J514,0)</f>
        <v>0</v>
      </c>
      <c r="BF514" s="145">
        <f>IF(N514="snížená",J514,0)</f>
        <v>0</v>
      </c>
      <c r="BG514" s="145">
        <f>IF(N514="zákl. přenesená",J514,0)</f>
        <v>0</v>
      </c>
      <c r="BH514" s="145">
        <f>IF(N514="sníž. přenesená",J514,0)</f>
        <v>0</v>
      </c>
      <c r="BI514" s="145">
        <f>IF(N514="nulová",J514,0)</f>
        <v>0</v>
      </c>
      <c r="BJ514" s="17" t="s">
        <v>84</v>
      </c>
      <c r="BK514" s="145">
        <f>ROUND(I514*H514,2)</f>
        <v>0</v>
      </c>
      <c r="BL514" s="17" t="s">
        <v>137</v>
      </c>
      <c r="BM514" s="144" t="s">
        <v>870</v>
      </c>
    </row>
    <row r="515" spans="2:65" s="1" customFormat="1" ht="37.9" customHeight="1">
      <c r="B515" s="132"/>
      <c r="C515" s="133" t="s">
        <v>871</v>
      </c>
      <c r="D515" s="133" t="s">
        <v>133</v>
      </c>
      <c r="E515" s="134" t="s">
        <v>872</v>
      </c>
      <c r="F515" s="135" t="s">
        <v>873</v>
      </c>
      <c r="G515" s="136" t="s">
        <v>439</v>
      </c>
      <c r="H515" s="137">
        <v>94.88</v>
      </c>
      <c r="I515" s="138"/>
      <c r="J515" s="139">
        <f>ROUND(I515*H515,2)</f>
        <v>0</v>
      </c>
      <c r="K515" s="135" t="s">
        <v>192</v>
      </c>
      <c r="L515" s="32"/>
      <c r="M515" s="140" t="s">
        <v>1</v>
      </c>
      <c r="N515" s="141" t="s">
        <v>41</v>
      </c>
      <c r="P515" s="142">
        <f>O515*H515</f>
        <v>0</v>
      </c>
      <c r="Q515" s="142">
        <v>0</v>
      </c>
      <c r="R515" s="142">
        <f>Q515*H515</f>
        <v>0</v>
      </c>
      <c r="S515" s="142">
        <v>0</v>
      </c>
      <c r="T515" s="143">
        <f>S515*H515</f>
        <v>0</v>
      </c>
      <c r="AR515" s="144" t="s">
        <v>137</v>
      </c>
      <c r="AT515" s="144" t="s">
        <v>133</v>
      </c>
      <c r="AU515" s="144" t="s">
        <v>86</v>
      </c>
      <c r="AY515" s="17" t="s">
        <v>130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7" t="s">
        <v>84</v>
      </c>
      <c r="BK515" s="145">
        <f>ROUND(I515*H515,2)</f>
        <v>0</v>
      </c>
      <c r="BL515" s="17" t="s">
        <v>137</v>
      </c>
      <c r="BM515" s="144" t="s">
        <v>874</v>
      </c>
    </row>
    <row r="516" spans="2:65" s="13" customFormat="1" ht="11.25">
      <c r="B516" s="158"/>
      <c r="D516" s="152" t="s">
        <v>194</v>
      </c>
      <c r="E516" s="159" t="s">
        <v>1</v>
      </c>
      <c r="F516" s="160" t="s">
        <v>875</v>
      </c>
      <c r="H516" s="161">
        <v>94.88</v>
      </c>
      <c r="I516" s="162"/>
      <c r="L516" s="158"/>
      <c r="M516" s="163"/>
      <c r="T516" s="164"/>
      <c r="AT516" s="159" t="s">
        <v>194</v>
      </c>
      <c r="AU516" s="159" t="s">
        <v>86</v>
      </c>
      <c r="AV516" s="13" t="s">
        <v>86</v>
      </c>
      <c r="AW516" s="13" t="s">
        <v>32</v>
      </c>
      <c r="AX516" s="13" t="s">
        <v>84</v>
      </c>
      <c r="AY516" s="159" t="s">
        <v>130</v>
      </c>
    </row>
    <row r="517" spans="2:65" s="1" customFormat="1" ht="44.25" customHeight="1">
      <c r="B517" s="132"/>
      <c r="C517" s="133" t="s">
        <v>876</v>
      </c>
      <c r="D517" s="133" t="s">
        <v>133</v>
      </c>
      <c r="E517" s="134" t="s">
        <v>877</v>
      </c>
      <c r="F517" s="135" t="s">
        <v>878</v>
      </c>
      <c r="G517" s="136" t="s">
        <v>439</v>
      </c>
      <c r="H517" s="137">
        <v>626.4</v>
      </c>
      <c r="I517" s="138"/>
      <c r="J517" s="139">
        <f>ROUND(I517*H517,2)</f>
        <v>0</v>
      </c>
      <c r="K517" s="135" t="s">
        <v>192</v>
      </c>
      <c r="L517" s="32"/>
      <c r="M517" s="140" t="s">
        <v>1</v>
      </c>
      <c r="N517" s="141" t="s">
        <v>41</v>
      </c>
      <c r="P517" s="142">
        <f>O517*H517</f>
        <v>0</v>
      </c>
      <c r="Q517" s="142">
        <v>0</v>
      </c>
      <c r="R517" s="142">
        <f>Q517*H517</f>
        <v>0</v>
      </c>
      <c r="S517" s="142">
        <v>0</v>
      </c>
      <c r="T517" s="143">
        <f>S517*H517</f>
        <v>0</v>
      </c>
      <c r="AR517" s="144" t="s">
        <v>137</v>
      </c>
      <c r="AT517" s="144" t="s">
        <v>133</v>
      </c>
      <c r="AU517" s="144" t="s">
        <v>86</v>
      </c>
      <c r="AY517" s="17" t="s">
        <v>130</v>
      </c>
      <c r="BE517" s="145">
        <f>IF(N517="základní",J517,0)</f>
        <v>0</v>
      </c>
      <c r="BF517" s="145">
        <f>IF(N517="snížená",J517,0)</f>
        <v>0</v>
      </c>
      <c r="BG517" s="145">
        <f>IF(N517="zákl. přenesená",J517,0)</f>
        <v>0</v>
      </c>
      <c r="BH517" s="145">
        <f>IF(N517="sníž. přenesená",J517,0)</f>
        <v>0</v>
      </c>
      <c r="BI517" s="145">
        <f>IF(N517="nulová",J517,0)</f>
        <v>0</v>
      </c>
      <c r="BJ517" s="17" t="s">
        <v>84</v>
      </c>
      <c r="BK517" s="145">
        <f>ROUND(I517*H517,2)</f>
        <v>0</v>
      </c>
      <c r="BL517" s="17" t="s">
        <v>137</v>
      </c>
      <c r="BM517" s="144" t="s">
        <v>879</v>
      </c>
    </row>
    <row r="518" spans="2:65" s="13" customFormat="1" ht="11.25">
      <c r="B518" s="158"/>
      <c r="D518" s="152" t="s">
        <v>194</v>
      </c>
      <c r="E518" s="159" t="s">
        <v>1</v>
      </c>
      <c r="F518" s="160" t="s">
        <v>880</v>
      </c>
      <c r="H518" s="161">
        <v>626.4</v>
      </c>
      <c r="I518" s="162"/>
      <c r="L518" s="158"/>
      <c r="M518" s="163"/>
      <c r="T518" s="164"/>
      <c r="AT518" s="159" t="s">
        <v>194</v>
      </c>
      <c r="AU518" s="159" t="s">
        <v>86</v>
      </c>
      <c r="AV518" s="13" t="s">
        <v>86</v>
      </c>
      <c r="AW518" s="13" t="s">
        <v>32</v>
      </c>
      <c r="AX518" s="13" t="s">
        <v>84</v>
      </c>
      <c r="AY518" s="159" t="s">
        <v>130</v>
      </c>
    </row>
    <row r="519" spans="2:65" s="1" customFormat="1" ht="44.25" customHeight="1">
      <c r="B519" s="132"/>
      <c r="C519" s="133" t="s">
        <v>881</v>
      </c>
      <c r="D519" s="133" t="s">
        <v>133</v>
      </c>
      <c r="E519" s="134" t="s">
        <v>882</v>
      </c>
      <c r="F519" s="135" t="s">
        <v>878</v>
      </c>
      <c r="G519" s="136" t="s">
        <v>439</v>
      </c>
      <c r="H519" s="137">
        <v>760.38</v>
      </c>
      <c r="I519" s="138"/>
      <c r="J519" s="139">
        <f>ROUND(I519*H519,2)</f>
        <v>0</v>
      </c>
      <c r="K519" s="135" t="s">
        <v>192</v>
      </c>
      <c r="L519" s="32"/>
      <c r="M519" s="140" t="s">
        <v>1</v>
      </c>
      <c r="N519" s="141" t="s">
        <v>41</v>
      </c>
      <c r="P519" s="142">
        <f>O519*H519</f>
        <v>0</v>
      </c>
      <c r="Q519" s="142">
        <v>0</v>
      </c>
      <c r="R519" s="142">
        <f>Q519*H519</f>
        <v>0</v>
      </c>
      <c r="S519" s="142">
        <v>0</v>
      </c>
      <c r="T519" s="143">
        <f>S519*H519</f>
        <v>0</v>
      </c>
      <c r="AR519" s="144" t="s">
        <v>137</v>
      </c>
      <c r="AT519" s="144" t="s">
        <v>133</v>
      </c>
      <c r="AU519" s="144" t="s">
        <v>86</v>
      </c>
      <c r="AY519" s="17" t="s">
        <v>130</v>
      </c>
      <c r="BE519" s="145">
        <f>IF(N519="základní",J519,0)</f>
        <v>0</v>
      </c>
      <c r="BF519" s="145">
        <f>IF(N519="snížená",J519,0)</f>
        <v>0</v>
      </c>
      <c r="BG519" s="145">
        <f>IF(N519="zákl. přenesená",J519,0)</f>
        <v>0</v>
      </c>
      <c r="BH519" s="145">
        <f>IF(N519="sníž. přenesená",J519,0)</f>
        <v>0</v>
      </c>
      <c r="BI519" s="145">
        <f>IF(N519="nulová",J519,0)</f>
        <v>0</v>
      </c>
      <c r="BJ519" s="17" t="s">
        <v>84</v>
      </c>
      <c r="BK519" s="145">
        <f>ROUND(I519*H519,2)</f>
        <v>0</v>
      </c>
      <c r="BL519" s="17" t="s">
        <v>137</v>
      </c>
      <c r="BM519" s="144" t="s">
        <v>883</v>
      </c>
    </row>
    <row r="520" spans="2:65" s="13" customFormat="1" ht="22.5">
      <c r="B520" s="158"/>
      <c r="D520" s="152" t="s">
        <v>194</v>
      </c>
      <c r="E520" s="159" t="s">
        <v>1</v>
      </c>
      <c r="F520" s="160" t="s">
        <v>884</v>
      </c>
      <c r="H520" s="161">
        <v>760.38</v>
      </c>
      <c r="I520" s="162"/>
      <c r="L520" s="158"/>
      <c r="M520" s="163"/>
      <c r="T520" s="164"/>
      <c r="AT520" s="159" t="s">
        <v>194</v>
      </c>
      <c r="AU520" s="159" t="s">
        <v>86</v>
      </c>
      <c r="AV520" s="13" t="s">
        <v>86</v>
      </c>
      <c r="AW520" s="13" t="s">
        <v>32</v>
      </c>
      <c r="AX520" s="13" t="s">
        <v>84</v>
      </c>
      <c r="AY520" s="159" t="s">
        <v>130</v>
      </c>
    </row>
    <row r="521" spans="2:65" s="1" customFormat="1" ht="44.25" customHeight="1">
      <c r="B521" s="132"/>
      <c r="C521" s="133" t="s">
        <v>885</v>
      </c>
      <c r="D521" s="133" t="s">
        <v>133</v>
      </c>
      <c r="E521" s="134" t="s">
        <v>886</v>
      </c>
      <c r="F521" s="135" t="s">
        <v>887</v>
      </c>
      <c r="G521" s="136" t="s">
        <v>439</v>
      </c>
      <c r="H521" s="137">
        <v>500.25</v>
      </c>
      <c r="I521" s="138"/>
      <c r="J521" s="139">
        <f>ROUND(I521*H521,2)</f>
        <v>0</v>
      </c>
      <c r="K521" s="135" t="s">
        <v>192</v>
      </c>
      <c r="L521" s="32"/>
      <c r="M521" s="140" t="s">
        <v>1</v>
      </c>
      <c r="N521" s="141" t="s">
        <v>41</v>
      </c>
      <c r="P521" s="142">
        <f>O521*H521</f>
        <v>0</v>
      </c>
      <c r="Q521" s="142">
        <v>0</v>
      </c>
      <c r="R521" s="142">
        <f>Q521*H521</f>
        <v>0</v>
      </c>
      <c r="S521" s="142">
        <v>0</v>
      </c>
      <c r="T521" s="143">
        <f>S521*H521</f>
        <v>0</v>
      </c>
      <c r="AR521" s="144" t="s">
        <v>137</v>
      </c>
      <c r="AT521" s="144" t="s">
        <v>133</v>
      </c>
      <c r="AU521" s="144" t="s">
        <v>86</v>
      </c>
      <c r="AY521" s="17" t="s">
        <v>130</v>
      </c>
      <c r="BE521" s="145">
        <f>IF(N521="základní",J521,0)</f>
        <v>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7" t="s">
        <v>84</v>
      </c>
      <c r="BK521" s="145">
        <f>ROUND(I521*H521,2)</f>
        <v>0</v>
      </c>
      <c r="BL521" s="17" t="s">
        <v>137</v>
      </c>
      <c r="BM521" s="144" t="s">
        <v>888</v>
      </c>
    </row>
    <row r="522" spans="2:65" s="12" customFormat="1" ht="11.25">
      <c r="B522" s="151"/>
      <c r="D522" s="152" t="s">
        <v>194</v>
      </c>
      <c r="E522" s="153" t="s">
        <v>1</v>
      </c>
      <c r="F522" s="154" t="s">
        <v>889</v>
      </c>
      <c r="H522" s="153" t="s">
        <v>1</v>
      </c>
      <c r="I522" s="155"/>
      <c r="L522" s="151"/>
      <c r="M522" s="156"/>
      <c r="T522" s="157"/>
      <c r="AT522" s="153" t="s">
        <v>194</v>
      </c>
      <c r="AU522" s="153" t="s">
        <v>86</v>
      </c>
      <c r="AV522" s="12" t="s">
        <v>84</v>
      </c>
      <c r="AW522" s="12" t="s">
        <v>32</v>
      </c>
      <c r="AX522" s="12" t="s">
        <v>76</v>
      </c>
      <c r="AY522" s="153" t="s">
        <v>130</v>
      </c>
    </row>
    <row r="523" spans="2:65" s="13" customFormat="1" ht="11.25">
      <c r="B523" s="158"/>
      <c r="D523" s="152" t="s">
        <v>194</v>
      </c>
      <c r="E523" s="159" t="s">
        <v>1</v>
      </c>
      <c r="F523" s="160" t="s">
        <v>890</v>
      </c>
      <c r="H523" s="161">
        <v>500.25</v>
      </c>
      <c r="I523" s="162"/>
      <c r="L523" s="158"/>
      <c r="M523" s="163"/>
      <c r="T523" s="164"/>
      <c r="AT523" s="159" t="s">
        <v>194</v>
      </c>
      <c r="AU523" s="159" t="s">
        <v>86</v>
      </c>
      <c r="AV523" s="13" t="s">
        <v>86</v>
      </c>
      <c r="AW523" s="13" t="s">
        <v>32</v>
      </c>
      <c r="AX523" s="13" t="s">
        <v>84</v>
      </c>
      <c r="AY523" s="159" t="s">
        <v>130</v>
      </c>
    </row>
    <row r="524" spans="2:65" s="11" customFormat="1" ht="22.9" customHeight="1">
      <c r="B524" s="120"/>
      <c r="D524" s="121" t="s">
        <v>75</v>
      </c>
      <c r="E524" s="130" t="s">
        <v>891</v>
      </c>
      <c r="F524" s="130" t="s">
        <v>892</v>
      </c>
      <c r="I524" s="123"/>
      <c r="J524" s="131">
        <f>BK524</f>
        <v>0</v>
      </c>
      <c r="L524" s="120"/>
      <c r="M524" s="125"/>
      <c r="P524" s="126">
        <f>P525</f>
        <v>0</v>
      </c>
      <c r="R524" s="126">
        <f>R525</f>
        <v>0</v>
      </c>
      <c r="T524" s="127">
        <f>T525</f>
        <v>0</v>
      </c>
      <c r="AR524" s="121" t="s">
        <v>84</v>
      </c>
      <c r="AT524" s="128" t="s">
        <v>75</v>
      </c>
      <c r="AU524" s="128" t="s">
        <v>84</v>
      </c>
      <c r="AY524" s="121" t="s">
        <v>130</v>
      </c>
      <c r="BK524" s="129">
        <f>BK525</f>
        <v>0</v>
      </c>
    </row>
    <row r="525" spans="2:65" s="1" customFormat="1" ht="33" customHeight="1">
      <c r="B525" s="132"/>
      <c r="C525" s="133" t="s">
        <v>893</v>
      </c>
      <c r="D525" s="133" t="s">
        <v>133</v>
      </c>
      <c r="E525" s="134" t="s">
        <v>894</v>
      </c>
      <c r="F525" s="135" t="s">
        <v>895</v>
      </c>
      <c r="G525" s="136" t="s">
        <v>439</v>
      </c>
      <c r="H525" s="137">
        <v>4306.1570000000002</v>
      </c>
      <c r="I525" s="138"/>
      <c r="J525" s="139">
        <f>ROUND(I525*H525,2)</f>
        <v>0</v>
      </c>
      <c r="K525" s="135" t="s">
        <v>192</v>
      </c>
      <c r="L525" s="32"/>
      <c r="M525" s="146" t="s">
        <v>1</v>
      </c>
      <c r="N525" s="147" t="s">
        <v>41</v>
      </c>
      <c r="O525" s="148"/>
      <c r="P525" s="149">
        <f>O525*H525</f>
        <v>0</v>
      </c>
      <c r="Q525" s="149">
        <v>0</v>
      </c>
      <c r="R525" s="149">
        <f>Q525*H525</f>
        <v>0</v>
      </c>
      <c r="S525" s="149">
        <v>0</v>
      </c>
      <c r="T525" s="150">
        <f>S525*H525</f>
        <v>0</v>
      </c>
      <c r="AR525" s="144" t="s">
        <v>137</v>
      </c>
      <c r="AT525" s="144" t="s">
        <v>133</v>
      </c>
      <c r="AU525" s="144" t="s">
        <v>86</v>
      </c>
      <c r="AY525" s="17" t="s">
        <v>130</v>
      </c>
      <c r="BE525" s="145">
        <f>IF(N525="základní",J525,0)</f>
        <v>0</v>
      </c>
      <c r="BF525" s="145">
        <f>IF(N525="snížená",J525,0)</f>
        <v>0</v>
      </c>
      <c r="BG525" s="145">
        <f>IF(N525="zákl. přenesená",J525,0)</f>
        <v>0</v>
      </c>
      <c r="BH525" s="145">
        <f>IF(N525="sníž. přenesená",J525,0)</f>
        <v>0</v>
      </c>
      <c r="BI525" s="145">
        <f>IF(N525="nulová",J525,0)</f>
        <v>0</v>
      </c>
      <c r="BJ525" s="17" t="s">
        <v>84</v>
      </c>
      <c r="BK525" s="145">
        <f>ROUND(I525*H525,2)</f>
        <v>0</v>
      </c>
      <c r="BL525" s="17" t="s">
        <v>137</v>
      </c>
      <c r="BM525" s="144" t="s">
        <v>896</v>
      </c>
    </row>
    <row r="526" spans="2:65" s="1" customFormat="1" ht="6.95" customHeight="1">
      <c r="B526" s="44"/>
      <c r="C526" s="45"/>
      <c r="D526" s="45"/>
      <c r="E526" s="45"/>
      <c r="F526" s="45"/>
      <c r="G526" s="45"/>
      <c r="H526" s="45"/>
      <c r="I526" s="45"/>
      <c r="J526" s="45"/>
      <c r="K526" s="45"/>
      <c r="L526" s="32"/>
    </row>
  </sheetData>
  <autoFilter ref="C123:K525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Rekonstrukce ulice Sportovní v Přelouči</v>
      </c>
      <c r="F7" s="244"/>
      <c r="G7" s="244"/>
      <c r="H7" s="244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897</v>
      </c>
      <c r="F9" s="245"/>
      <c r="G9" s="245"/>
      <c r="H9" s="24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6" t="str">
        <f>'Rekapitulace stavby'!E14</f>
        <v>Vyplň údaj</v>
      </c>
      <c r="F18" s="226"/>
      <c r="G18" s="226"/>
      <c r="H18" s="22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ROUND((SUM(BE123:BE263)),  2)</f>
        <v>0</v>
      </c>
      <c r="I33" s="92">
        <v>0.21</v>
      </c>
      <c r="J33" s="91">
        <f>ROUND(((SUM(BE123:BE263))*I33),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ROUND((SUM(BF123:BF263)),  2)</f>
        <v>0</v>
      </c>
      <c r="I34" s="92">
        <v>0.12</v>
      </c>
      <c r="J34" s="91">
        <f>ROUND(((SUM(BF123:BF263))*I34),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ROUND((SUM(BG123:BG263)),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ROUND((SUM(BH123:BH263)),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ROUND((SUM(BI123:BI263)),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3" t="str">
        <f>E7</f>
        <v>Rekonstrukce ulice Sportovní v Přelouči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SO 102 - KOMUNIKACE ÚSEK D</v>
      </c>
      <c r="F87" s="245"/>
      <c r="G87" s="245"/>
      <c r="H87" s="24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27. 11. 2023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106</v>
      </c>
      <c r="D94" s="93"/>
      <c r="E94" s="93"/>
      <c r="F94" s="93"/>
      <c r="G94" s="93"/>
      <c r="H94" s="93"/>
      <c r="I94" s="93"/>
      <c r="J94" s="102" t="s">
        <v>107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108</v>
      </c>
      <c r="J96" s="66">
        <f>J123</f>
        <v>0</v>
      </c>
      <c r="L96" s="32"/>
      <c r="AU96" s="17" t="s">
        <v>109</v>
      </c>
    </row>
    <row r="97" spans="2:12" s="8" customFormat="1" ht="24.95" customHeight="1">
      <c r="B97" s="104"/>
      <c r="D97" s="105" t="s">
        <v>178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179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180</v>
      </c>
      <c r="E99" s="110"/>
      <c r="F99" s="110"/>
      <c r="G99" s="110"/>
      <c r="H99" s="110"/>
      <c r="I99" s="110"/>
      <c r="J99" s="111">
        <f>J204</f>
        <v>0</v>
      </c>
      <c r="L99" s="108"/>
    </row>
    <row r="100" spans="2:12" s="9" customFormat="1" ht="19.899999999999999" customHeight="1">
      <c r="B100" s="108"/>
      <c r="D100" s="109" t="s">
        <v>181</v>
      </c>
      <c r="E100" s="110"/>
      <c r="F100" s="110"/>
      <c r="G100" s="110"/>
      <c r="H100" s="110"/>
      <c r="I100" s="110"/>
      <c r="J100" s="111">
        <f>J207</f>
        <v>0</v>
      </c>
      <c r="L100" s="108"/>
    </row>
    <row r="101" spans="2:12" s="9" customFormat="1" ht="19.899999999999999" customHeight="1">
      <c r="B101" s="108"/>
      <c r="D101" s="109" t="s">
        <v>183</v>
      </c>
      <c r="E101" s="110"/>
      <c r="F101" s="110"/>
      <c r="G101" s="110"/>
      <c r="H101" s="110"/>
      <c r="I101" s="110"/>
      <c r="J101" s="111">
        <f>J239</f>
        <v>0</v>
      </c>
      <c r="L101" s="108"/>
    </row>
    <row r="102" spans="2:12" s="9" customFormat="1" ht="19.899999999999999" customHeight="1">
      <c r="B102" s="108"/>
      <c r="D102" s="109" t="s">
        <v>184</v>
      </c>
      <c r="E102" s="110"/>
      <c r="F102" s="110"/>
      <c r="G102" s="110"/>
      <c r="H102" s="110"/>
      <c r="I102" s="110"/>
      <c r="J102" s="111">
        <f>J255</f>
        <v>0</v>
      </c>
      <c r="L102" s="108"/>
    </row>
    <row r="103" spans="2:12" s="9" customFormat="1" ht="19.899999999999999" customHeight="1">
      <c r="B103" s="108"/>
      <c r="D103" s="109" t="s">
        <v>185</v>
      </c>
      <c r="E103" s="110"/>
      <c r="F103" s="110"/>
      <c r="G103" s="110"/>
      <c r="H103" s="110"/>
      <c r="I103" s="110"/>
      <c r="J103" s="111">
        <f>J262</f>
        <v>0</v>
      </c>
      <c r="L103" s="108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114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3" t="str">
        <f>E7</f>
        <v>Rekonstrukce ulice Sportovní v Přelouči</v>
      </c>
      <c r="F113" s="244"/>
      <c r="G113" s="244"/>
      <c r="H113" s="244"/>
      <c r="L113" s="32"/>
    </row>
    <row r="114" spans="2:65" s="1" customFormat="1" ht="12" customHeight="1">
      <c r="B114" s="32"/>
      <c r="C114" s="27" t="s">
        <v>103</v>
      </c>
      <c r="L114" s="32"/>
    </row>
    <row r="115" spans="2:65" s="1" customFormat="1" ht="16.5" customHeight="1">
      <c r="B115" s="32"/>
      <c r="E115" s="204" t="str">
        <f>E9</f>
        <v>SO 102 - KOMUNIKACE ÚSEK D</v>
      </c>
      <c r="F115" s="245"/>
      <c r="G115" s="245"/>
      <c r="H115" s="245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Přelouč</v>
      </c>
      <c r="I117" s="27" t="s">
        <v>22</v>
      </c>
      <c r="J117" s="52" t="str">
        <f>IF(J12="","",J12)</f>
        <v>27. 11. 2023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E15</f>
        <v>Město Přelouč</v>
      </c>
      <c r="I119" s="27" t="s">
        <v>30</v>
      </c>
      <c r="J119" s="30" t="str">
        <f>E21</f>
        <v xml:space="preserve"> </v>
      </c>
      <c r="L119" s="32"/>
    </row>
    <row r="120" spans="2:65" s="1" customFormat="1" ht="15.2" customHeight="1">
      <c r="B120" s="32"/>
      <c r="C120" s="27" t="s">
        <v>28</v>
      </c>
      <c r="F120" s="25" t="str">
        <f>IF(E18="","",E18)</f>
        <v>Vyplň údaj</v>
      </c>
      <c r="I120" s="27" t="s">
        <v>33</v>
      </c>
      <c r="J120" s="30" t="str">
        <f>E24</f>
        <v>Sýkorová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115</v>
      </c>
      <c r="D122" s="114" t="s">
        <v>61</v>
      </c>
      <c r="E122" s="114" t="s">
        <v>57</v>
      </c>
      <c r="F122" s="114" t="s">
        <v>58</v>
      </c>
      <c r="G122" s="114" t="s">
        <v>116</v>
      </c>
      <c r="H122" s="114" t="s">
        <v>117</v>
      </c>
      <c r="I122" s="114" t="s">
        <v>118</v>
      </c>
      <c r="J122" s="114" t="s">
        <v>107</v>
      </c>
      <c r="K122" s="115" t="s">
        <v>119</v>
      </c>
      <c r="L122" s="112"/>
      <c r="M122" s="59" t="s">
        <v>1</v>
      </c>
      <c r="N122" s="60" t="s">
        <v>40</v>
      </c>
      <c r="O122" s="60" t="s">
        <v>120</v>
      </c>
      <c r="P122" s="60" t="s">
        <v>121</v>
      </c>
      <c r="Q122" s="60" t="s">
        <v>122</v>
      </c>
      <c r="R122" s="60" t="s">
        <v>123</v>
      </c>
      <c r="S122" s="60" t="s">
        <v>124</v>
      </c>
      <c r="T122" s="61" t="s">
        <v>125</v>
      </c>
    </row>
    <row r="123" spans="2:65" s="1" customFormat="1" ht="22.9" customHeight="1">
      <c r="B123" s="32"/>
      <c r="C123" s="64" t="s">
        <v>126</v>
      </c>
      <c r="J123" s="116">
        <f>BK123</f>
        <v>0</v>
      </c>
      <c r="L123" s="32"/>
      <c r="M123" s="62"/>
      <c r="N123" s="53"/>
      <c r="O123" s="53"/>
      <c r="P123" s="117">
        <f>P124</f>
        <v>0</v>
      </c>
      <c r="Q123" s="53"/>
      <c r="R123" s="117">
        <f>R124</f>
        <v>672.27560361999997</v>
      </c>
      <c r="S123" s="53"/>
      <c r="T123" s="118">
        <f>T124</f>
        <v>13.194999999999999</v>
      </c>
      <c r="AT123" s="17" t="s">
        <v>75</v>
      </c>
      <c r="AU123" s="17" t="s">
        <v>109</v>
      </c>
      <c r="BK123" s="119">
        <f>BK124</f>
        <v>0</v>
      </c>
    </row>
    <row r="124" spans="2:65" s="11" customFormat="1" ht="25.9" customHeight="1">
      <c r="B124" s="120"/>
      <c r="D124" s="121" t="s">
        <v>75</v>
      </c>
      <c r="E124" s="122" t="s">
        <v>186</v>
      </c>
      <c r="F124" s="122" t="s">
        <v>187</v>
      </c>
      <c r="I124" s="123"/>
      <c r="J124" s="124">
        <f>BK124</f>
        <v>0</v>
      </c>
      <c r="L124" s="120"/>
      <c r="M124" s="125"/>
      <c r="P124" s="126">
        <f>P125+P204+P207+P239+P255+P262</f>
        <v>0</v>
      </c>
      <c r="R124" s="126">
        <f>R125+R204+R207+R239+R255+R262</f>
        <v>672.27560361999997</v>
      </c>
      <c r="T124" s="127">
        <f>T125+T204+T207+T239+T255+T262</f>
        <v>13.194999999999999</v>
      </c>
      <c r="AR124" s="121" t="s">
        <v>84</v>
      </c>
      <c r="AT124" s="128" t="s">
        <v>75</v>
      </c>
      <c r="AU124" s="128" t="s">
        <v>76</v>
      </c>
      <c r="AY124" s="121" t="s">
        <v>130</v>
      </c>
      <c r="BK124" s="129">
        <f>BK125+BK204+BK207+BK239+BK255+BK262</f>
        <v>0</v>
      </c>
    </row>
    <row r="125" spans="2:65" s="11" customFormat="1" ht="22.9" customHeight="1">
      <c r="B125" s="120"/>
      <c r="D125" s="121" t="s">
        <v>75</v>
      </c>
      <c r="E125" s="130" t="s">
        <v>84</v>
      </c>
      <c r="F125" s="130" t="s">
        <v>188</v>
      </c>
      <c r="I125" s="123"/>
      <c r="J125" s="131">
        <f>BK125</f>
        <v>0</v>
      </c>
      <c r="L125" s="120"/>
      <c r="M125" s="125"/>
      <c r="P125" s="126">
        <f>SUM(P126:P203)</f>
        <v>0</v>
      </c>
      <c r="R125" s="126">
        <f>SUM(R126:R203)</f>
        <v>71.407592000000008</v>
      </c>
      <c r="T125" s="127">
        <f>SUM(T126:T203)</f>
        <v>13.194999999999999</v>
      </c>
      <c r="AR125" s="121" t="s">
        <v>84</v>
      </c>
      <c r="AT125" s="128" t="s">
        <v>75</v>
      </c>
      <c r="AU125" s="128" t="s">
        <v>84</v>
      </c>
      <c r="AY125" s="121" t="s">
        <v>130</v>
      </c>
      <c r="BK125" s="129">
        <f>SUM(BK126:BK203)</f>
        <v>0</v>
      </c>
    </row>
    <row r="126" spans="2:65" s="1" customFormat="1" ht="37.9" customHeight="1">
      <c r="B126" s="132"/>
      <c r="C126" s="133" t="s">
        <v>84</v>
      </c>
      <c r="D126" s="133" t="s">
        <v>133</v>
      </c>
      <c r="E126" s="134" t="s">
        <v>898</v>
      </c>
      <c r="F126" s="135" t="s">
        <v>899</v>
      </c>
      <c r="G126" s="136" t="s">
        <v>191</v>
      </c>
      <c r="H126" s="137">
        <v>504</v>
      </c>
      <c r="I126" s="138"/>
      <c r="J126" s="139">
        <f>ROUND(I126*H126,2)</f>
        <v>0</v>
      </c>
      <c r="K126" s="135" t="s">
        <v>192</v>
      </c>
      <c r="L126" s="32"/>
      <c r="M126" s="140" t="s">
        <v>1</v>
      </c>
      <c r="N126" s="141" t="s">
        <v>41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137</v>
      </c>
      <c r="AT126" s="144" t="s">
        <v>133</v>
      </c>
      <c r="AU126" s="144" t="s">
        <v>86</v>
      </c>
      <c r="AY126" s="17" t="s">
        <v>130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84</v>
      </c>
      <c r="BK126" s="145">
        <f>ROUND(I126*H126,2)</f>
        <v>0</v>
      </c>
      <c r="BL126" s="17" t="s">
        <v>137</v>
      </c>
      <c r="BM126" s="144" t="s">
        <v>900</v>
      </c>
    </row>
    <row r="127" spans="2:65" s="12" customFormat="1" ht="11.25">
      <c r="B127" s="151"/>
      <c r="D127" s="152" t="s">
        <v>194</v>
      </c>
      <c r="E127" s="153" t="s">
        <v>1</v>
      </c>
      <c r="F127" s="154" t="s">
        <v>195</v>
      </c>
      <c r="H127" s="153" t="s">
        <v>1</v>
      </c>
      <c r="I127" s="155"/>
      <c r="L127" s="151"/>
      <c r="M127" s="156"/>
      <c r="T127" s="157"/>
      <c r="AT127" s="153" t="s">
        <v>194</v>
      </c>
      <c r="AU127" s="153" t="s">
        <v>86</v>
      </c>
      <c r="AV127" s="12" t="s">
        <v>84</v>
      </c>
      <c r="AW127" s="12" t="s">
        <v>32</v>
      </c>
      <c r="AX127" s="12" t="s">
        <v>76</v>
      </c>
      <c r="AY127" s="153" t="s">
        <v>130</v>
      </c>
    </row>
    <row r="128" spans="2:65" s="12" customFormat="1" ht="11.25">
      <c r="B128" s="151"/>
      <c r="D128" s="152" t="s">
        <v>194</v>
      </c>
      <c r="E128" s="153" t="s">
        <v>1</v>
      </c>
      <c r="F128" s="154" t="s">
        <v>901</v>
      </c>
      <c r="H128" s="153" t="s">
        <v>1</v>
      </c>
      <c r="I128" s="155"/>
      <c r="L128" s="151"/>
      <c r="M128" s="156"/>
      <c r="T128" s="157"/>
      <c r="AT128" s="153" t="s">
        <v>194</v>
      </c>
      <c r="AU128" s="153" t="s">
        <v>86</v>
      </c>
      <c r="AV128" s="12" t="s">
        <v>84</v>
      </c>
      <c r="AW128" s="12" t="s">
        <v>32</v>
      </c>
      <c r="AX128" s="12" t="s">
        <v>76</v>
      </c>
      <c r="AY128" s="153" t="s">
        <v>130</v>
      </c>
    </row>
    <row r="129" spans="2:65" s="13" customFormat="1" ht="11.25">
      <c r="B129" s="158"/>
      <c r="D129" s="152" t="s">
        <v>194</v>
      </c>
      <c r="E129" s="159" t="s">
        <v>1</v>
      </c>
      <c r="F129" s="160" t="s">
        <v>902</v>
      </c>
      <c r="H129" s="161">
        <v>504</v>
      </c>
      <c r="I129" s="162"/>
      <c r="L129" s="158"/>
      <c r="M129" s="163"/>
      <c r="T129" s="164"/>
      <c r="AT129" s="159" t="s">
        <v>194</v>
      </c>
      <c r="AU129" s="159" t="s">
        <v>86</v>
      </c>
      <c r="AV129" s="13" t="s">
        <v>86</v>
      </c>
      <c r="AW129" s="13" t="s">
        <v>32</v>
      </c>
      <c r="AX129" s="13" t="s">
        <v>84</v>
      </c>
      <c r="AY129" s="159" t="s">
        <v>130</v>
      </c>
    </row>
    <row r="130" spans="2:65" s="1" customFormat="1" ht="24.2" customHeight="1">
      <c r="B130" s="132"/>
      <c r="C130" s="133" t="s">
        <v>86</v>
      </c>
      <c r="D130" s="133" t="s">
        <v>133</v>
      </c>
      <c r="E130" s="134" t="s">
        <v>189</v>
      </c>
      <c r="F130" s="135" t="s">
        <v>190</v>
      </c>
      <c r="G130" s="136" t="s">
        <v>191</v>
      </c>
      <c r="H130" s="137">
        <v>602.70000000000005</v>
      </c>
      <c r="I130" s="138"/>
      <c r="J130" s="139">
        <f>ROUND(I130*H130,2)</f>
        <v>0</v>
      </c>
      <c r="K130" s="135" t="s">
        <v>192</v>
      </c>
      <c r="L130" s="32"/>
      <c r="M130" s="140" t="s">
        <v>1</v>
      </c>
      <c r="N130" s="141" t="s">
        <v>41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137</v>
      </c>
      <c r="AT130" s="144" t="s">
        <v>133</v>
      </c>
      <c r="AU130" s="144" t="s">
        <v>86</v>
      </c>
      <c r="AY130" s="17" t="s">
        <v>130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84</v>
      </c>
      <c r="BK130" s="145">
        <f>ROUND(I130*H130,2)</f>
        <v>0</v>
      </c>
      <c r="BL130" s="17" t="s">
        <v>137</v>
      </c>
      <c r="BM130" s="144" t="s">
        <v>903</v>
      </c>
    </row>
    <row r="131" spans="2:65" s="13" customFormat="1" ht="11.25">
      <c r="B131" s="158"/>
      <c r="D131" s="152" t="s">
        <v>194</v>
      </c>
      <c r="E131" s="159" t="s">
        <v>1</v>
      </c>
      <c r="F131" s="160" t="s">
        <v>904</v>
      </c>
      <c r="H131" s="161">
        <v>602.70000000000005</v>
      </c>
      <c r="I131" s="162"/>
      <c r="L131" s="158"/>
      <c r="M131" s="163"/>
      <c r="T131" s="164"/>
      <c r="AT131" s="159" t="s">
        <v>194</v>
      </c>
      <c r="AU131" s="159" t="s">
        <v>86</v>
      </c>
      <c r="AV131" s="13" t="s">
        <v>86</v>
      </c>
      <c r="AW131" s="13" t="s">
        <v>32</v>
      </c>
      <c r="AX131" s="13" t="s">
        <v>84</v>
      </c>
      <c r="AY131" s="159" t="s">
        <v>130</v>
      </c>
    </row>
    <row r="132" spans="2:65" s="1" customFormat="1" ht="24.2" customHeight="1">
      <c r="B132" s="132"/>
      <c r="C132" s="133" t="s">
        <v>140</v>
      </c>
      <c r="D132" s="133" t="s">
        <v>133</v>
      </c>
      <c r="E132" s="134" t="s">
        <v>201</v>
      </c>
      <c r="F132" s="135" t="s">
        <v>202</v>
      </c>
      <c r="G132" s="136" t="s">
        <v>163</v>
      </c>
      <c r="H132" s="137">
        <v>4</v>
      </c>
      <c r="I132" s="138"/>
      <c r="J132" s="139">
        <f>ROUND(I132*H132,2)</f>
        <v>0</v>
      </c>
      <c r="K132" s="135" t="s">
        <v>192</v>
      </c>
      <c r="L132" s="32"/>
      <c r="M132" s="140" t="s">
        <v>1</v>
      </c>
      <c r="N132" s="141" t="s">
        <v>41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137</v>
      </c>
      <c r="AT132" s="144" t="s">
        <v>133</v>
      </c>
      <c r="AU132" s="144" t="s">
        <v>86</v>
      </c>
      <c r="AY132" s="17" t="s">
        <v>130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84</v>
      </c>
      <c r="BK132" s="145">
        <f>ROUND(I132*H132,2)</f>
        <v>0</v>
      </c>
      <c r="BL132" s="17" t="s">
        <v>137</v>
      </c>
      <c r="BM132" s="144" t="s">
        <v>905</v>
      </c>
    </row>
    <row r="133" spans="2:65" s="12" customFormat="1" ht="11.25">
      <c r="B133" s="151"/>
      <c r="D133" s="152" t="s">
        <v>194</v>
      </c>
      <c r="E133" s="153" t="s">
        <v>1</v>
      </c>
      <c r="F133" s="154" t="s">
        <v>906</v>
      </c>
      <c r="H133" s="153" t="s">
        <v>1</v>
      </c>
      <c r="I133" s="155"/>
      <c r="L133" s="151"/>
      <c r="M133" s="156"/>
      <c r="T133" s="157"/>
      <c r="AT133" s="153" t="s">
        <v>194</v>
      </c>
      <c r="AU133" s="153" t="s">
        <v>86</v>
      </c>
      <c r="AV133" s="12" t="s">
        <v>84</v>
      </c>
      <c r="AW133" s="12" t="s">
        <v>32</v>
      </c>
      <c r="AX133" s="12" t="s">
        <v>76</v>
      </c>
      <c r="AY133" s="153" t="s">
        <v>130</v>
      </c>
    </row>
    <row r="134" spans="2:65" s="13" customFormat="1" ht="11.25">
      <c r="B134" s="158"/>
      <c r="D134" s="152" t="s">
        <v>194</v>
      </c>
      <c r="E134" s="159" t="s">
        <v>1</v>
      </c>
      <c r="F134" s="160" t="s">
        <v>907</v>
      </c>
      <c r="H134" s="161">
        <v>4</v>
      </c>
      <c r="I134" s="162"/>
      <c r="L134" s="158"/>
      <c r="M134" s="163"/>
      <c r="T134" s="164"/>
      <c r="AT134" s="159" t="s">
        <v>194</v>
      </c>
      <c r="AU134" s="159" t="s">
        <v>86</v>
      </c>
      <c r="AV134" s="13" t="s">
        <v>86</v>
      </c>
      <c r="AW134" s="13" t="s">
        <v>32</v>
      </c>
      <c r="AX134" s="13" t="s">
        <v>84</v>
      </c>
      <c r="AY134" s="159" t="s">
        <v>130</v>
      </c>
    </row>
    <row r="135" spans="2:65" s="1" customFormat="1" ht="21.75" customHeight="1">
      <c r="B135" s="132"/>
      <c r="C135" s="133" t="s">
        <v>137</v>
      </c>
      <c r="D135" s="133" t="s">
        <v>133</v>
      </c>
      <c r="E135" s="134" t="s">
        <v>908</v>
      </c>
      <c r="F135" s="135" t="s">
        <v>909</v>
      </c>
      <c r="G135" s="136" t="s">
        <v>163</v>
      </c>
      <c r="H135" s="137">
        <v>4</v>
      </c>
      <c r="I135" s="138"/>
      <c r="J135" s="139">
        <f>ROUND(I135*H135,2)</f>
        <v>0</v>
      </c>
      <c r="K135" s="135" t="s">
        <v>192</v>
      </c>
      <c r="L135" s="32"/>
      <c r="M135" s="140" t="s">
        <v>1</v>
      </c>
      <c r="N135" s="141" t="s">
        <v>41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137</v>
      </c>
      <c r="AT135" s="144" t="s">
        <v>133</v>
      </c>
      <c r="AU135" s="144" t="s">
        <v>86</v>
      </c>
      <c r="AY135" s="17" t="s">
        <v>130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84</v>
      </c>
      <c r="BK135" s="145">
        <f>ROUND(I135*H135,2)</f>
        <v>0</v>
      </c>
      <c r="BL135" s="17" t="s">
        <v>137</v>
      </c>
      <c r="BM135" s="144" t="s">
        <v>910</v>
      </c>
    </row>
    <row r="136" spans="2:65" s="1" customFormat="1" ht="24.2" customHeight="1">
      <c r="B136" s="132"/>
      <c r="C136" s="133" t="s">
        <v>129</v>
      </c>
      <c r="D136" s="133" t="s">
        <v>133</v>
      </c>
      <c r="E136" s="134" t="s">
        <v>224</v>
      </c>
      <c r="F136" s="135" t="s">
        <v>225</v>
      </c>
      <c r="G136" s="136" t="s">
        <v>191</v>
      </c>
      <c r="H136" s="137">
        <v>45.5</v>
      </c>
      <c r="I136" s="138"/>
      <c r="J136" s="139">
        <f>ROUND(I136*H136,2)</f>
        <v>0</v>
      </c>
      <c r="K136" s="135" t="s">
        <v>192</v>
      </c>
      <c r="L136" s="32"/>
      <c r="M136" s="140" t="s">
        <v>1</v>
      </c>
      <c r="N136" s="141" t="s">
        <v>41</v>
      </c>
      <c r="P136" s="142">
        <f>O136*H136</f>
        <v>0</v>
      </c>
      <c r="Q136" s="142">
        <v>0</v>
      </c>
      <c r="R136" s="142">
        <f>Q136*H136</f>
        <v>0</v>
      </c>
      <c r="S136" s="142">
        <v>0.28999999999999998</v>
      </c>
      <c r="T136" s="143">
        <f>S136*H136</f>
        <v>13.194999999999999</v>
      </c>
      <c r="AR136" s="144" t="s">
        <v>137</v>
      </c>
      <c r="AT136" s="144" t="s">
        <v>133</v>
      </c>
      <c r="AU136" s="144" t="s">
        <v>86</v>
      </c>
      <c r="AY136" s="17" t="s">
        <v>130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84</v>
      </c>
      <c r="BK136" s="145">
        <f>ROUND(I136*H136,2)</f>
        <v>0</v>
      </c>
      <c r="BL136" s="17" t="s">
        <v>137</v>
      </c>
      <c r="BM136" s="144" t="s">
        <v>911</v>
      </c>
    </row>
    <row r="137" spans="2:65" s="13" customFormat="1" ht="11.25">
      <c r="B137" s="158"/>
      <c r="D137" s="152" t="s">
        <v>194</v>
      </c>
      <c r="E137" s="159" t="s">
        <v>1</v>
      </c>
      <c r="F137" s="160" t="s">
        <v>912</v>
      </c>
      <c r="H137" s="161">
        <v>45.5</v>
      </c>
      <c r="I137" s="162"/>
      <c r="L137" s="158"/>
      <c r="M137" s="163"/>
      <c r="T137" s="164"/>
      <c r="AT137" s="159" t="s">
        <v>194</v>
      </c>
      <c r="AU137" s="159" t="s">
        <v>86</v>
      </c>
      <c r="AV137" s="13" t="s">
        <v>86</v>
      </c>
      <c r="AW137" s="13" t="s">
        <v>32</v>
      </c>
      <c r="AX137" s="13" t="s">
        <v>84</v>
      </c>
      <c r="AY137" s="159" t="s">
        <v>130</v>
      </c>
    </row>
    <row r="138" spans="2:65" s="1" customFormat="1" ht="16.5" customHeight="1">
      <c r="B138" s="132"/>
      <c r="C138" s="133" t="s">
        <v>143</v>
      </c>
      <c r="D138" s="133" t="s">
        <v>133</v>
      </c>
      <c r="E138" s="134" t="s">
        <v>913</v>
      </c>
      <c r="F138" s="135" t="s">
        <v>914</v>
      </c>
      <c r="G138" s="136" t="s">
        <v>249</v>
      </c>
      <c r="H138" s="137">
        <v>40</v>
      </c>
      <c r="I138" s="138"/>
      <c r="J138" s="139">
        <f>ROUND(I138*H138,2)</f>
        <v>0</v>
      </c>
      <c r="K138" s="135" t="s">
        <v>192</v>
      </c>
      <c r="L138" s="32"/>
      <c r="M138" s="140" t="s">
        <v>1</v>
      </c>
      <c r="N138" s="141" t="s">
        <v>41</v>
      </c>
      <c r="P138" s="142">
        <f>O138*H138</f>
        <v>0</v>
      </c>
      <c r="Q138" s="142">
        <v>3.6900000000000002E-2</v>
      </c>
      <c r="R138" s="142">
        <f>Q138*H138</f>
        <v>1.476</v>
      </c>
      <c r="S138" s="142">
        <v>0</v>
      </c>
      <c r="T138" s="143">
        <f>S138*H138</f>
        <v>0</v>
      </c>
      <c r="AR138" s="144" t="s">
        <v>137</v>
      </c>
      <c r="AT138" s="144" t="s">
        <v>133</v>
      </c>
      <c r="AU138" s="144" t="s">
        <v>86</v>
      </c>
      <c r="AY138" s="17" t="s">
        <v>130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84</v>
      </c>
      <c r="BK138" s="145">
        <f>ROUND(I138*H138,2)</f>
        <v>0</v>
      </c>
      <c r="BL138" s="17" t="s">
        <v>137</v>
      </c>
      <c r="BM138" s="144" t="s">
        <v>915</v>
      </c>
    </row>
    <row r="139" spans="2:65" s="13" customFormat="1" ht="11.25">
      <c r="B139" s="158"/>
      <c r="D139" s="152" t="s">
        <v>194</v>
      </c>
      <c r="E139" s="159" t="s">
        <v>1</v>
      </c>
      <c r="F139" s="160" t="s">
        <v>916</v>
      </c>
      <c r="H139" s="161">
        <v>40</v>
      </c>
      <c r="I139" s="162"/>
      <c r="L139" s="158"/>
      <c r="M139" s="163"/>
      <c r="T139" s="164"/>
      <c r="AT139" s="159" t="s">
        <v>194</v>
      </c>
      <c r="AU139" s="159" t="s">
        <v>86</v>
      </c>
      <c r="AV139" s="13" t="s">
        <v>86</v>
      </c>
      <c r="AW139" s="13" t="s">
        <v>32</v>
      </c>
      <c r="AX139" s="13" t="s">
        <v>84</v>
      </c>
      <c r="AY139" s="159" t="s">
        <v>130</v>
      </c>
    </row>
    <row r="140" spans="2:65" s="1" customFormat="1" ht="33" customHeight="1">
      <c r="B140" s="132"/>
      <c r="C140" s="133" t="s">
        <v>153</v>
      </c>
      <c r="D140" s="133" t="s">
        <v>133</v>
      </c>
      <c r="E140" s="134" t="s">
        <v>917</v>
      </c>
      <c r="F140" s="135" t="s">
        <v>918</v>
      </c>
      <c r="G140" s="136" t="s">
        <v>271</v>
      </c>
      <c r="H140" s="137">
        <v>345.52</v>
      </c>
      <c r="I140" s="138"/>
      <c r="J140" s="139">
        <f>ROUND(I140*H140,2)</f>
        <v>0</v>
      </c>
      <c r="K140" s="135" t="s">
        <v>192</v>
      </c>
      <c r="L140" s="32"/>
      <c r="M140" s="140" t="s">
        <v>1</v>
      </c>
      <c r="N140" s="141" t="s">
        <v>41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137</v>
      </c>
      <c r="AT140" s="144" t="s">
        <v>133</v>
      </c>
      <c r="AU140" s="144" t="s">
        <v>86</v>
      </c>
      <c r="AY140" s="17" t="s">
        <v>130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84</v>
      </c>
      <c r="BK140" s="145">
        <f>ROUND(I140*H140,2)</f>
        <v>0</v>
      </c>
      <c r="BL140" s="17" t="s">
        <v>137</v>
      </c>
      <c r="BM140" s="144" t="s">
        <v>919</v>
      </c>
    </row>
    <row r="141" spans="2:65" s="12" customFormat="1" ht="11.25">
      <c r="B141" s="151"/>
      <c r="D141" s="152" t="s">
        <v>194</v>
      </c>
      <c r="E141" s="153" t="s">
        <v>1</v>
      </c>
      <c r="F141" s="154" t="s">
        <v>920</v>
      </c>
      <c r="H141" s="153" t="s">
        <v>1</v>
      </c>
      <c r="I141" s="155"/>
      <c r="L141" s="151"/>
      <c r="M141" s="156"/>
      <c r="T141" s="157"/>
      <c r="AT141" s="153" t="s">
        <v>194</v>
      </c>
      <c r="AU141" s="153" t="s">
        <v>86</v>
      </c>
      <c r="AV141" s="12" t="s">
        <v>84</v>
      </c>
      <c r="AW141" s="12" t="s">
        <v>32</v>
      </c>
      <c r="AX141" s="12" t="s">
        <v>76</v>
      </c>
      <c r="AY141" s="153" t="s">
        <v>130</v>
      </c>
    </row>
    <row r="142" spans="2:65" s="13" customFormat="1" ht="11.25">
      <c r="B142" s="158"/>
      <c r="D142" s="152" t="s">
        <v>194</v>
      </c>
      <c r="E142" s="159" t="s">
        <v>1</v>
      </c>
      <c r="F142" s="160" t="s">
        <v>921</v>
      </c>
      <c r="H142" s="161">
        <v>255.9</v>
      </c>
      <c r="I142" s="162"/>
      <c r="L142" s="158"/>
      <c r="M142" s="163"/>
      <c r="T142" s="164"/>
      <c r="AT142" s="159" t="s">
        <v>194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130</v>
      </c>
    </row>
    <row r="143" spans="2:65" s="13" customFormat="1" ht="11.25">
      <c r="B143" s="158"/>
      <c r="D143" s="152" t="s">
        <v>194</v>
      </c>
      <c r="E143" s="159" t="s">
        <v>1</v>
      </c>
      <c r="F143" s="160" t="s">
        <v>922</v>
      </c>
      <c r="H143" s="161">
        <v>22.05</v>
      </c>
      <c r="I143" s="162"/>
      <c r="L143" s="158"/>
      <c r="M143" s="163"/>
      <c r="T143" s="164"/>
      <c r="AT143" s="159" t="s">
        <v>194</v>
      </c>
      <c r="AU143" s="159" t="s">
        <v>86</v>
      </c>
      <c r="AV143" s="13" t="s">
        <v>86</v>
      </c>
      <c r="AW143" s="13" t="s">
        <v>32</v>
      </c>
      <c r="AX143" s="13" t="s">
        <v>76</v>
      </c>
      <c r="AY143" s="159" t="s">
        <v>130</v>
      </c>
    </row>
    <row r="144" spans="2:65" s="13" customFormat="1" ht="11.25">
      <c r="B144" s="158"/>
      <c r="D144" s="152" t="s">
        <v>194</v>
      </c>
      <c r="E144" s="159" t="s">
        <v>1</v>
      </c>
      <c r="F144" s="160" t="s">
        <v>923</v>
      </c>
      <c r="H144" s="161">
        <v>67.569999999999993</v>
      </c>
      <c r="I144" s="162"/>
      <c r="L144" s="158"/>
      <c r="M144" s="163"/>
      <c r="T144" s="164"/>
      <c r="AT144" s="159" t="s">
        <v>194</v>
      </c>
      <c r="AU144" s="159" t="s">
        <v>86</v>
      </c>
      <c r="AV144" s="13" t="s">
        <v>86</v>
      </c>
      <c r="AW144" s="13" t="s">
        <v>32</v>
      </c>
      <c r="AX144" s="13" t="s">
        <v>76</v>
      </c>
      <c r="AY144" s="159" t="s">
        <v>130</v>
      </c>
    </row>
    <row r="145" spans="2:65" s="14" customFormat="1" ht="11.25">
      <c r="B145" s="165"/>
      <c r="D145" s="152" t="s">
        <v>194</v>
      </c>
      <c r="E145" s="166" t="s">
        <v>1</v>
      </c>
      <c r="F145" s="167" t="s">
        <v>200</v>
      </c>
      <c r="H145" s="168">
        <v>345.52</v>
      </c>
      <c r="I145" s="169"/>
      <c r="L145" s="165"/>
      <c r="M145" s="170"/>
      <c r="T145" s="171"/>
      <c r="AT145" s="166" t="s">
        <v>194</v>
      </c>
      <c r="AU145" s="166" t="s">
        <v>86</v>
      </c>
      <c r="AV145" s="14" t="s">
        <v>137</v>
      </c>
      <c r="AW145" s="14" t="s">
        <v>32</v>
      </c>
      <c r="AX145" s="14" t="s">
        <v>84</v>
      </c>
      <c r="AY145" s="166" t="s">
        <v>130</v>
      </c>
    </row>
    <row r="146" spans="2:65" s="1" customFormat="1" ht="24.2" customHeight="1">
      <c r="B146" s="132"/>
      <c r="C146" s="133" t="s">
        <v>146</v>
      </c>
      <c r="D146" s="133" t="s">
        <v>133</v>
      </c>
      <c r="E146" s="134" t="s">
        <v>297</v>
      </c>
      <c r="F146" s="135" t="s">
        <v>298</v>
      </c>
      <c r="G146" s="136" t="s">
        <v>271</v>
      </c>
      <c r="H146" s="137">
        <v>6.4</v>
      </c>
      <c r="I146" s="138"/>
      <c r="J146" s="139">
        <f>ROUND(I146*H146,2)</f>
        <v>0</v>
      </c>
      <c r="K146" s="135" t="s">
        <v>192</v>
      </c>
      <c r="L146" s="32"/>
      <c r="M146" s="140" t="s">
        <v>1</v>
      </c>
      <c r="N146" s="141" t="s">
        <v>41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137</v>
      </c>
      <c r="AT146" s="144" t="s">
        <v>133</v>
      </c>
      <c r="AU146" s="144" t="s">
        <v>86</v>
      </c>
      <c r="AY146" s="17" t="s">
        <v>130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84</v>
      </c>
      <c r="BK146" s="145">
        <f>ROUND(I146*H146,2)</f>
        <v>0</v>
      </c>
      <c r="BL146" s="17" t="s">
        <v>137</v>
      </c>
      <c r="BM146" s="144" t="s">
        <v>924</v>
      </c>
    </row>
    <row r="147" spans="2:65" s="13" customFormat="1" ht="11.25">
      <c r="B147" s="158"/>
      <c r="D147" s="152" t="s">
        <v>194</v>
      </c>
      <c r="E147" s="159" t="s">
        <v>1</v>
      </c>
      <c r="F147" s="160" t="s">
        <v>925</v>
      </c>
      <c r="H147" s="161">
        <v>6.4</v>
      </c>
      <c r="I147" s="162"/>
      <c r="L147" s="158"/>
      <c r="M147" s="163"/>
      <c r="T147" s="164"/>
      <c r="AT147" s="159" t="s">
        <v>194</v>
      </c>
      <c r="AU147" s="159" t="s">
        <v>86</v>
      </c>
      <c r="AV147" s="13" t="s">
        <v>86</v>
      </c>
      <c r="AW147" s="13" t="s">
        <v>32</v>
      </c>
      <c r="AX147" s="13" t="s">
        <v>84</v>
      </c>
      <c r="AY147" s="159" t="s">
        <v>130</v>
      </c>
    </row>
    <row r="148" spans="2:65" s="1" customFormat="1" ht="33" customHeight="1">
      <c r="B148" s="132"/>
      <c r="C148" s="133" t="s">
        <v>160</v>
      </c>
      <c r="D148" s="133" t="s">
        <v>133</v>
      </c>
      <c r="E148" s="134" t="s">
        <v>926</v>
      </c>
      <c r="F148" s="135" t="s">
        <v>927</v>
      </c>
      <c r="G148" s="136" t="s">
        <v>271</v>
      </c>
      <c r="H148" s="137">
        <v>23.204999999999998</v>
      </c>
      <c r="I148" s="138"/>
      <c r="J148" s="139">
        <f>ROUND(I148*H148,2)</f>
        <v>0</v>
      </c>
      <c r="K148" s="135" t="s">
        <v>192</v>
      </c>
      <c r="L148" s="32"/>
      <c r="M148" s="140" t="s">
        <v>1</v>
      </c>
      <c r="N148" s="141" t="s">
        <v>41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137</v>
      </c>
      <c r="AT148" s="144" t="s">
        <v>133</v>
      </c>
      <c r="AU148" s="144" t="s">
        <v>86</v>
      </c>
      <c r="AY148" s="17" t="s">
        <v>130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84</v>
      </c>
      <c r="BK148" s="145">
        <f>ROUND(I148*H148,2)</f>
        <v>0</v>
      </c>
      <c r="BL148" s="17" t="s">
        <v>137</v>
      </c>
      <c r="BM148" s="144" t="s">
        <v>928</v>
      </c>
    </row>
    <row r="149" spans="2:65" s="13" customFormat="1" ht="11.25">
      <c r="B149" s="158"/>
      <c r="D149" s="152" t="s">
        <v>194</v>
      </c>
      <c r="E149" s="159" t="s">
        <v>1</v>
      </c>
      <c r="F149" s="160" t="s">
        <v>929</v>
      </c>
      <c r="H149" s="161">
        <v>18</v>
      </c>
      <c r="I149" s="162"/>
      <c r="L149" s="158"/>
      <c r="M149" s="163"/>
      <c r="T149" s="164"/>
      <c r="AT149" s="159" t="s">
        <v>194</v>
      </c>
      <c r="AU149" s="159" t="s">
        <v>86</v>
      </c>
      <c r="AV149" s="13" t="s">
        <v>86</v>
      </c>
      <c r="AW149" s="13" t="s">
        <v>32</v>
      </c>
      <c r="AX149" s="13" t="s">
        <v>76</v>
      </c>
      <c r="AY149" s="159" t="s">
        <v>130</v>
      </c>
    </row>
    <row r="150" spans="2:65" s="13" customFormat="1" ht="11.25">
      <c r="B150" s="158"/>
      <c r="D150" s="152" t="s">
        <v>194</v>
      </c>
      <c r="E150" s="159" t="s">
        <v>1</v>
      </c>
      <c r="F150" s="160" t="s">
        <v>930</v>
      </c>
      <c r="H150" s="161">
        <v>3.6749999999999998</v>
      </c>
      <c r="I150" s="162"/>
      <c r="L150" s="158"/>
      <c r="M150" s="163"/>
      <c r="T150" s="164"/>
      <c r="AT150" s="159" t="s">
        <v>194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130</v>
      </c>
    </row>
    <row r="151" spans="2:65" s="13" customFormat="1" ht="11.25">
      <c r="B151" s="158"/>
      <c r="D151" s="152" t="s">
        <v>194</v>
      </c>
      <c r="E151" s="159" t="s">
        <v>1</v>
      </c>
      <c r="F151" s="160" t="s">
        <v>931</v>
      </c>
      <c r="H151" s="161">
        <v>1.53</v>
      </c>
      <c r="I151" s="162"/>
      <c r="L151" s="158"/>
      <c r="M151" s="163"/>
      <c r="T151" s="164"/>
      <c r="AT151" s="159" t="s">
        <v>194</v>
      </c>
      <c r="AU151" s="159" t="s">
        <v>86</v>
      </c>
      <c r="AV151" s="13" t="s">
        <v>86</v>
      </c>
      <c r="AW151" s="13" t="s">
        <v>32</v>
      </c>
      <c r="AX151" s="13" t="s">
        <v>76</v>
      </c>
      <c r="AY151" s="159" t="s">
        <v>130</v>
      </c>
    </row>
    <row r="152" spans="2:65" s="14" customFormat="1" ht="11.25">
      <c r="B152" s="165"/>
      <c r="D152" s="152" t="s">
        <v>194</v>
      </c>
      <c r="E152" s="166" t="s">
        <v>1</v>
      </c>
      <c r="F152" s="167" t="s">
        <v>200</v>
      </c>
      <c r="H152" s="168">
        <v>23.205000000000002</v>
      </c>
      <c r="I152" s="169"/>
      <c r="L152" s="165"/>
      <c r="M152" s="170"/>
      <c r="T152" s="171"/>
      <c r="AT152" s="166" t="s">
        <v>194</v>
      </c>
      <c r="AU152" s="166" t="s">
        <v>86</v>
      </c>
      <c r="AV152" s="14" t="s">
        <v>137</v>
      </c>
      <c r="AW152" s="14" t="s">
        <v>32</v>
      </c>
      <c r="AX152" s="14" t="s">
        <v>84</v>
      </c>
      <c r="AY152" s="166" t="s">
        <v>130</v>
      </c>
    </row>
    <row r="153" spans="2:65" s="1" customFormat="1" ht="24.2" customHeight="1">
      <c r="B153" s="132"/>
      <c r="C153" s="133" t="s">
        <v>150</v>
      </c>
      <c r="D153" s="133" t="s">
        <v>133</v>
      </c>
      <c r="E153" s="134" t="s">
        <v>332</v>
      </c>
      <c r="F153" s="135" t="s">
        <v>333</v>
      </c>
      <c r="G153" s="136" t="s">
        <v>163</v>
      </c>
      <c r="H153" s="137">
        <v>4</v>
      </c>
      <c r="I153" s="138"/>
      <c r="J153" s="139">
        <f>ROUND(I153*H153,2)</f>
        <v>0</v>
      </c>
      <c r="K153" s="135" t="s">
        <v>192</v>
      </c>
      <c r="L153" s="32"/>
      <c r="M153" s="140" t="s">
        <v>1</v>
      </c>
      <c r="N153" s="141" t="s">
        <v>41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137</v>
      </c>
      <c r="AT153" s="144" t="s">
        <v>133</v>
      </c>
      <c r="AU153" s="144" t="s">
        <v>86</v>
      </c>
      <c r="AY153" s="17" t="s">
        <v>130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84</v>
      </c>
      <c r="BK153" s="145">
        <f>ROUND(I153*H153,2)</f>
        <v>0</v>
      </c>
      <c r="BL153" s="17" t="s">
        <v>137</v>
      </c>
      <c r="BM153" s="144" t="s">
        <v>932</v>
      </c>
    </row>
    <row r="154" spans="2:65" s="1" customFormat="1" ht="24.2" customHeight="1">
      <c r="B154" s="132"/>
      <c r="C154" s="133" t="s">
        <v>170</v>
      </c>
      <c r="D154" s="133" t="s">
        <v>133</v>
      </c>
      <c r="E154" s="134" t="s">
        <v>343</v>
      </c>
      <c r="F154" s="135" t="s">
        <v>344</v>
      </c>
      <c r="G154" s="136" t="s">
        <v>163</v>
      </c>
      <c r="H154" s="137">
        <v>4</v>
      </c>
      <c r="I154" s="138"/>
      <c r="J154" s="139">
        <f>ROUND(I154*H154,2)</f>
        <v>0</v>
      </c>
      <c r="K154" s="135" t="s">
        <v>192</v>
      </c>
      <c r="L154" s="32"/>
      <c r="M154" s="140" t="s">
        <v>1</v>
      </c>
      <c r="N154" s="141" t="s">
        <v>41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137</v>
      </c>
      <c r="AT154" s="144" t="s">
        <v>133</v>
      </c>
      <c r="AU154" s="144" t="s">
        <v>86</v>
      </c>
      <c r="AY154" s="17" t="s">
        <v>130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84</v>
      </c>
      <c r="BK154" s="145">
        <f>ROUND(I154*H154,2)</f>
        <v>0</v>
      </c>
      <c r="BL154" s="17" t="s">
        <v>137</v>
      </c>
      <c r="BM154" s="144" t="s">
        <v>933</v>
      </c>
    </row>
    <row r="155" spans="2:65" s="1" customFormat="1" ht="24.2" customHeight="1">
      <c r="B155" s="132"/>
      <c r="C155" s="133" t="s">
        <v>8</v>
      </c>
      <c r="D155" s="133" t="s">
        <v>133</v>
      </c>
      <c r="E155" s="134" t="s">
        <v>934</v>
      </c>
      <c r="F155" s="135" t="s">
        <v>935</v>
      </c>
      <c r="G155" s="136" t="s">
        <v>191</v>
      </c>
      <c r="H155" s="137">
        <v>504</v>
      </c>
      <c r="I155" s="138"/>
      <c r="J155" s="139">
        <f>ROUND(I155*H155,2)</f>
        <v>0</v>
      </c>
      <c r="K155" s="135" t="s">
        <v>192</v>
      </c>
      <c r="L155" s="32"/>
      <c r="M155" s="140" t="s">
        <v>1</v>
      </c>
      <c r="N155" s="141" t="s">
        <v>41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137</v>
      </c>
      <c r="AT155" s="144" t="s">
        <v>133</v>
      </c>
      <c r="AU155" s="144" t="s">
        <v>86</v>
      </c>
      <c r="AY155" s="17" t="s">
        <v>130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84</v>
      </c>
      <c r="BK155" s="145">
        <f>ROUND(I155*H155,2)</f>
        <v>0</v>
      </c>
      <c r="BL155" s="17" t="s">
        <v>137</v>
      </c>
      <c r="BM155" s="144" t="s">
        <v>936</v>
      </c>
    </row>
    <row r="156" spans="2:65" s="13" customFormat="1" ht="11.25">
      <c r="B156" s="158"/>
      <c r="D156" s="152" t="s">
        <v>194</v>
      </c>
      <c r="E156" s="159" t="s">
        <v>1</v>
      </c>
      <c r="F156" s="160" t="s">
        <v>937</v>
      </c>
      <c r="H156" s="161">
        <v>504</v>
      </c>
      <c r="I156" s="162"/>
      <c r="L156" s="158"/>
      <c r="M156" s="163"/>
      <c r="T156" s="164"/>
      <c r="AT156" s="159" t="s">
        <v>194</v>
      </c>
      <c r="AU156" s="159" t="s">
        <v>86</v>
      </c>
      <c r="AV156" s="13" t="s">
        <v>86</v>
      </c>
      <c r="AW156" s="13" t="s">
        <v>32</v>
      </c>
      <c r="AX156" s="13" t="s">
        <v>84</v>
      </c>
      <c r="AY156" s="159" t="s">
        <v>130</v>
      </c>
    </row>
    <row r="157" spans="2:65" s="1" customFormat="1" ht="33" customHeight="1">
      <c r="B157" s="132"/>
      <c r="C157" s="133" t="s">
        <v>246</v>
      </c>
      <c r="D157" s="133" t="s">
        <v>133</v>
      </c>
      <c r="E157" s="134" t="s">
        <v>363</v>
      </c>
      <c r="F157" s="135" t="s">
        <v>364</v>
      </c>
      <c r="G157" s="136" t="s">
        <v>163</v>
      </c>
      <c r="H157" s="137">
        <v>52</v>
      </c>
      <c r="I157" s="138"/>
      <c r="J157" s="139">
        <f>ROUND(I157*H157,2)</f>
        <v>0</v>
      </c>
      <c r="K157" s="135" t="s">
        <v>192</v>
      </c>
      <c r="L157" s="32"/>
      <c r="M157" s="140" t="s">
        <v>1</v>
      </c>
      <c r="N157" s="141" t="s">
        <v>41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137</v>
      </c>
      <c r="AT157" s="144" t="s">
        <v>133</v>
      </c>
      <c r="AU157" s="144" t="s">
        <v>86</v>
      </c>
      <c r="AY157" s="17" t="s">
        <v>130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84</v>
      </c>
      <c r="BK157" s="145">
        <f>ROUND(I157*H157,2)</f>
        <v>0</v>
      </c>
      <c r="BL157" s="17" t="s">
        <v>137</v>
      </c>
      <c r="BM157" s="144" t="s">
        <v>938</v>
      </c>
    </row>
    <row r="158" spans="2:65" s="1" customFormat="1" ht="33" customHeight="1">
      <c r="B158" s="132"/>
      <c r="C158" s="133" t="s">
        <v>156</v>
      </c>
      <c r="D158" s="133" t="s">
        <v>133</v>
      </c>
      <c r="E158" s="134" t="s">
        <v>379</v>
      </c>
      <c r="F158" s="135" t="s">
        <v>380</v>
      </c>
      <c r="G158" s="136" t="s">
        <v>163</v>
      </c>
      <c r="H158" s="137">
        <v>52</v>
      </c>
      <c r="I158" s="138"/>
      <c r="J158" s="139">
        <f>ROUND(I158*H158,2)</f>
        <v>0</v>
      </c>
      <c r="K158" s="135" t="s">
        <v>192</v>
      </c>
      <c r="L158" s="32"/>
      <c r="M158" s="140" t="s">
        <v>1</v>
      </c>
      <c r="N158" s="141" t="s">
        <v>41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137</v>
      </c>
      <c r="AT158" s="144" t="s">
        <v>133</v>
      </c>
      <c r="AU158" s="144" t="s">
        <v>86</v>
      </c>
      <c r="AY158" s="17" t="s">
        <v>130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84</v>
      </c>
      <c r="BK158" s="145">
        <f>ROUND(I158*H158,2)</f>
        <v>0</v>
      </c>
      <c r="BL158" s="17" t="s">
        <v>137</v>
      </c>
      <c r="BM158" s="144" t="s">
        <v>939</v>
      </c>
    </row>
    <row r="159" spans="2:65" s="13" customFormat="1" ht="11.25">
      <c r="B159" s="158"/>
      <c r="D159" s="152" t="s">
        <v>194</v>
      </c>
      <c r="E159" s="159" t="s">
        <v>1</v>
      </c>
      <c r="F159" s="160" t="s">
        <v>940</v>
      </c>
      <c r="H159" s="161">
        <v>52</v>
      </c>
      <c r="I159" s="162"/>
      <c r="L159" s="158"/>
      <c r="M159" s="163"/>
      <c r="T159" s="164"/>
      <c r="AT159" s="159" t="s">
        <v>194</v>
      </c>
      <c r="AU159" s="159" t="s">
        <v>86</v>
      </c>
      <c r="AV159" s="13" t="s">
        <v>86</v>
      </c>
      <c r="AW159" s="13" t="s">
        <v>32</v>
      </c>
      <c r="AX159" s="13" t="s">
        <v>84</v>
      </c>
      <c r="AY159" s="159" t="s">
        <v>130</v>
      </c>
    </row>
    <row r="160" spans="2:65" s="1" customFormat="1" ht="24.2" customHeight="1">
      <c r="B160" s="132"/>
      <c r="C160" s="133" t="s">
        <v>259</v>
      </c>
      <c r="D160" s="133" t="s">
        <v>133</v>
      </c>
      <c r="E160" s="134" t="s">
        <v>393</v>
      </c>
      <c r="F160" s="135" t="s">
        <v>394</v>
      </c>
      <c r="G160" s="136" t="s">
        <v>163</v>
      </c>
      <c r="H160" s="137">
        <v>52</v>
      </c>
      <c r="I160" s="138"/>
      <c r="J160" s="139">
        <f>ROUND(I160*H160,2)</f>
        <v>0</v>
      </c>
      <c r="K160" s="135" t="s">
        <v>192</v>
      </c>
      <c r="L160" s="32"/>
      <c r="M160" s="140" t="s">
        <v>1</v>
      </c>
      <c r="N160" s="141" t="s">
        <v>41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137</v>
      </c>
      <c r="AT160" s="144" t="s">
        <v>133</v>
      </c>
      <c r="AU160" s="144" t="s">
        <v>86</v>
      </c>
      <c r="AY160" s="17" t="s">
        <v>130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84</v>
      </c>
      <c r="BK160" s="145">
        <f>ROUND(I160*H160,2)</f>
        <v>0</v>
      </c>
      <c r="BL160" s="17" t="s">
        <v>137</v>
      </c>
      <c r="BM160" s="144" t="s">
        <v>941</v>
      </c>
    </row>
    <row r="161" spans="2:65" s="13" customFormat="1" ht="11.25">
      <c r="B161" s="158"/>
      <c r="D161" s="152" t="s">
        <v>194</v>
      </c>
      <c r="E161" s="159" t="s">
        <v>1</v>
      </c>
      <c r="F161" s="160" t="s">
        <v>942</v>
      </c>
      <c r="H161" s="161">
        <v>52</v>
      </c>
      <c r="I161" s="162"/>
      <c r="L161" s="158"/>
      <c r="M161" s="163"/>
      <c r="T161" s="164"/>
      <c r="AT161" s="159" t="s">
        <v>194</v>
      </c>
      <c r="AU161" s="159" t="s">
        <v>86</v>
      </c>
      <c r="AV161" s="13" t="s">
        <v>86</v>
      </c>
      <c r="AW161" s="13" t="s">
        <v>32</v>
      </c>
      <c r="AX161" s="13" t="s">
        <v>84</v>
      </c>
      <c r="AY161" s="159" t="s">
        <v>130</v>
      </c>
    </row>
    <row r="162" spans="2:65" s="1" customFormat="1" ht="24.2" customHeight="1">
      <c r="B162" s="132"/>
      <c r="C162" s="133" t="s">
        <v>159</v>
      </c>
      <c r="D162" s="133" t="s">
        <v>133</v>
      </c>
      <c r="E162" s="134" t="s">
        <v>943</v>
      </c>
      <c r="F162" s="135" t="s">
        <v>944</v>
      </c>
      <c r="G162" s="136" t="s">
        <v>191</v>
      </c>
      <c r="H162" s="137">
        <v>4536</v>
      </c>
      <c r="I162" s="138"/>
      <c r="J162" s="139">
        <f>ROUND(I162*H162,2)</f>
        <v>0</v>
      </c>
      <c r="K162" s="135" t="s">
        <v>192</v>
      </c>
      <c r="L162" s="32"/>
      <c r="M162" s="140" t="s">
        <v>1</v>
      </c>
      <c r="N162" s="141" t="s">
        <v>41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137</v>
      </c>
      <c r="AT162" s="144" t="s">
        <v>133</v>
      </c>
      <c r="AU162" s="144" t="s">
        <v>86</v>
      </c>
      <c r="AY162" s="17" t="s">
        <v>130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84</v>
      </c>
      <c r="BK162" s="145">
        <f>ROUND(I162*H162,2)</f>
        <v>0</v>
      </c>
      <c r="BL162" s="17" t="s">
        <v>137</v>
      </c>
      <c r="BM162" s="144" t="s">
        <v>945</v>
      </c>
    </row>
    <row r="163" spans="2:65" s="13" customFormat="1" ht="11.25">
      <c r="B163" s="158"/>
      <c r="D163" s="152" t="s">
        <v>194</v>
      </c>
      <c r="E163" s="159" t="s">
        <v>1</v>
      </c>
      <c r="F163" s="160" t="s">
        <v>946</v>
      </c>
      <c r="H163" s="161">
        <v>4536</v>
      </c>
      <c r="I163" s="162"/>
      <c r="L163" s="158"/>
      <c r="M163" s="163"/>
      <c r="T163" s="164"/>
      <c r="AT163" s="159" t="s">
        <v>194</v>
      </c>
      <c r="AU163" s="159" t="s">
        <v>86</v>
      </c>
      <c r="AV163" s="13" t="s">
        <v>86</v>
      </c>
      <c r="AW163" s="13" t="s">
        <v>32</v>
      </c>
      <c r="AX163" s="13" t="s">
        <v>84</v>
      </c>
      <c r="AY163" s="159" t="s">
        <v>130</v>
      </c>
    </row>
    <row r="164" spans="2:65" s="1" customFormat="1" ht="24.2" customHeight="1">
      <c r="B164" s="132"/>
      <c r="C164" s="133" t="s">
        <v>268</v>
      </c>
      <c r="D164" s="133" t="s">
        <v>133</v>
      </c>
      <c r="E164" s="134" t="s">
        <v>402</v>
      </c>
      <c r="F164" s="135" t="s">
        <v>403</v>
      </c>
      <c r="G164" s="136" t="s">
        <v>191</v>
      </c>
      <c r="H164" s="137">
        <v>602.70000000000005</v>
      </c>
      <c r="I164" s="138"/>
      <c r="J164" s="139">
        <f>ROUND(I164*H164,2)</f>
        <v>0</v>
      </c>
      <c r="K164" s="135" t="s">
        <v>192</v>
      </c>
      <c r="L164" s="32"/>
      <c r="M164" s="140" t="s">
        <v>1</v>
      </c>
      <c r="N164" s="141" t="s">
        <v>41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137</v>
      </c>
      <c r="AT164" s="144" t="s">
        <v>133</v>
      </c>
      <c r="AU164" s="144" t="s">
        <v>86</v>
      </c>
      <c r="AY164" s="17" t="s">
        <v>130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84</v>
      </c>
      <c r="BK164" s="145">
        <f>ROUND(I164*H164,2)</f>
        <v>0</v>
      </c>
      <c r="BL164" s="17" t="s">
        <v>137</v>
      </c>
      <c r="BM164" s="144" t="s">
        <v>947</v>
      </c>
    </row>
    <row r="165" spans="2:65" s="1" customFormat="1" ht="24.2" customHeight="1">
      <c r="B165" s="132"/>
      <c r="C165" s="133" t="s">
        <v>164</v>
      </c>
      <c r="D165" s="133" t="s">
        <v>133</v>
      </c>
      <c r="E165" s="134" t="s">
        <v>406</v>
      </c>
      <c r="F165" s="135" t="s">
        <v>407</v>
      </c>
      <c r="G165" s="136" t="s">
        <v>191</v>
      </c>
      <c r="H165" s="137">
        <v>4821.6000000000004</v>
      </c>
      <c r="I165" s="138"/>
      <c r="J165" s="139">
        <f>ROUND(I165*H165,2)</f>
        <v>0</v>
      </c>
      <c r="K165" s="135" t="s">
        <v>192</v>
      </c>
      <c r="L165" s="32"/>
      <c r="M165" s="140" t="s">
        <v>1</v>
      </c>
      <c r="N165" s="141" t="s">
        <v>41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137</v>
      </c>
      <c r="AT165" s="144" t="s">
        <v>133</v>
      </c>
      <c r="AU165" s="144" t="s">
        <v>86</v>
      </c>
      <c r="AY165" s="17" t="s">
        <v>130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84</v>
      </c>
      <c r="BK165" s="145">
        <f>ROUND(I165*H165,2)</f>
        <v>0</v>
      </c>
      <c r="BL165" s="17" t="s">
        <v>137</v>
      </c>
      <c r="BM165" s="144" t="s">
        <v>948</v>
      </c>
    </row>
    <row r="166" spans="2:65" s="13" customFormat="1" ht="11.25">
      <c r="B166" s="158"/>
      <c r="D166" s="152" t="s">
        <v>194</v>
      </c>
      <c r="E166" s="159" t="s">
        <v>1</v>
      </c>
      <c r="F166" s="160" t="s">
        <v>949</v>
      </c>
      <c r="H166" s="161">
        <v>4821.6000000000004</v>
      </c>
      <c r="I166" s="162"/>
      <c r="L166" s="158"/>
      <c r="M166" s="163"/>
      <c r="T166" s="164"/>
      <c r="AT166" s="159" t="s">
        <v>194</v>
      </c>
      <c r="AU166" s="159" t="s">
        <v>86</v>
      </c>
      <c r="AV166" s="13" t="s">
        <v>86</v>
      </c>
      <c r="AW166" s="13" t="s">
        <v>32</v>
      </c>
      <c r="AX166" s="13" t="s">
        <v>84</v>
      </c>
      <c r="AY166" s="159" t="s">
        <v>130</v>
      </c>
    </row>
    <row r="167" spans="2:65" s="1" customFormat="1" ht="37.9" customHeight="1">
      <c r="B167" s="132"/>
      <c r="C167" s="133" t="s">
        <v>301</v>
      </c>
      <c r="D167" s="133" t="s">
        <v>133</v>
      </c>
      <c r="E167" s="134" t="s">
        <v>411</v>
      </c>
      <c r="F167" s="135" t="s">
        <v>412</v>
      </c>
      <c r="G167" s="136" t="s">
        <v>271</v>
      </c>
      <c r="H167" s="137">
        <v>314.005</v>
      </c>
      <c r="I167" s="138"/>
      <c r="J167" s="139">
        <f>ROUND(I167*H167,2)</f>
        <v>0</v>
      </c>
      <c r="K167" s="135" t="s">
        <v>192</v>
      </c>
      <c r="L167" s="32"/>
      <c r="M167" s="140" t="s">
        <v>1</v>
      </c>
      <c r="N167" s="141" t="s">
        <v>41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137</v>
      </c>
      <c r="AT167" s="144" t="s">
        <v>133</v>
      </c>
      <c r="AU167" s="144" t="s">
        <v>86</v>
      </c>
      <c r="AY167" s="17" t="s">
        <v>130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84</v>
      </c>
      <c r="BK167" s="145">
        <f>ROUND(I167*H167,2)</f>
        <v>0</v>
      </c>
      <c r="BL167" s="17" t="s">
        <v>137</v>
      </c>
      <c r="BM167" s="144" t="s">
        <v>950</v>
      </c>
    </row>
    <row r="168" spans="2:65" s="13" customFormat="1" ht="11.25">
      <c r="B168" s="158"/>
      <c r="D168" s="152" t="s">
        <v>194</v>
      </c>
      <c r="E168" s="159" t="s">
        <v>1</v>
      </c>
      <c r="F168" s="160" t="s">
        <v>951</v>
      </c>
      <c r="H168" s="161">
        <v>345.52</v>
      </c>
      <c r="I168" s="162"/>
      <c r="L168" s="158"/>
      <c r="M168" s="163"/>
      <c r="T168" s="164"/>
      <c r="AT168" s="159" t="s">
        <v>194</v>
      </c>
      <c r="AU168" s="159" t="s">
        <v>86</v>
      </c>
      <c r="AV168" s="13" t="s">
        <v>86</v>
      </c>
      <c r="AW168" s="13" t="s">
        <v>32</v>
      </c>
      <c r="AX168" s="13" t="s">
        <v>76</v>
      </c>
      <c r="AY168" s="159" t="s">
        <v>130</v>
      </c>
    </row>
    <row r="169" spans="2:65" s="13" customFormat="1" ht="11.25">
      <c r="B169" s="158"/>
      <c r="D169" s="152" t="s">
        <v>194</v>
      </c>
      <c r="E169" s="159" t="s">
        <v>1</v>
      </c>
      <c r="F169" s="160" t="s">
        <v>952</v>
      </c>
      <c r="H169" s="161">
        <v>23.2</v>
      </c>
      <c r="I169" s="162"/>
      <c r="L169" s="158"/>
      <c r="M169" s="163"/>
      <c r="T169" s="164"/>
      <c r="AT169" s="159" t="s">
        <v>194</v>
      </c>
      <c r="AU169" s="159" t="s">
        <v>86</v>
      </c>
      <c r="AV169" s="13" t="s">
        <v>86</v>
      </c>
      <c r="AW169" s="13" t="s">
        <v>32</v>
      </c>
      <c r="AX169" s="13" t="s">
        <v>76</v>
      </c>
      <c r="AY169" s="159" t="s">
        <v>130</v>
      </c>
    </row>
    <row r="170" spans="2:65" s="15" customFormat="1" ht="11.25">
      <c r="B170" s="172"/>
      <c r="D170" s="152" t="s">
        <v>194</v>
      </c>
      <c r="E170" s="173" t="s">
        <v>1</v>
      </c>
      <c r="F170" s="174" t="s">
        <v>277</v>
      </c>
      <c r="H170" s="175">
        <v>368.71999999999997</v>
      </c>
      <c r="I170" s="176"/>
      <c r="L170" s="172"/>
      <c r="M170" s="177"/>
      <c r="T170" s="178"/>
      <c r="AT170" s="173" t="s">
        <v>194</v>
      </c>
      <c r="AU170" s="173" t="s">
        <v>86</v>
      </c>
      <c r="AV170" s="15" t="s">
        <v>140</v>
      </c>
      <c r="AW170" s="15" t="s">
        <v>32</v>
      </c>
      <c r="AX170" s="15" t="s">
        <v>76</v>
      </c>
      <c r="AY170" s="173" t="s">
        <v>130</v>
      </c>
    </row>
    <row r="171" spans="2:65" s="12" customFormat="1" ht="11.25">
      <c r="B171" s="151"/>
      <c r="D171" s="152" t="s">
        <v>194</v>
      </c>
      <c r="E171" s="153" t="s">
        <v>1</v>
      </c>
      <c r="F171" s="154" t="s">
        <v>417</v>
      </c>
      <c r="H171" s="153" t="s">
        <v>1</v>
      </c>
      <c r="I171" s="155"/>
      <c r="L171" s="151"/>
      <c r="M171" s="156"/>
      <c r="T171" s="157"/>
      <c r="AT171" s="153" t="s">
        <v>194</v>
      </c>
      <c r="AU171" s="153" t="s">
        <v>86</v>
      </c>
      <c r="AV171" s="12" t="s">
        <v>84</v>
      </c>
      <c r="AW171" s="12" t="s">
        <v>32</v>
      </c>
      <c r="AX171" s="12" t="s">
        <v>76</v>
      </c>
      <c r="AY171" s="153" t="s">
        <v>130</v>
      </c>
    </row>
    <row r="172" spans="2:65" s="13" customFormat="1" ht="11.25">
      <c r="B172" s="158"/>
      <c r="D172" s="152" t="s">
        <v>194</v>
      </c>
      <c r="E172" s="159" t="s">
        <v>1</v>
      </c>
      <c r="F172" s="160" t="s">
        <v>953</v>
      </c>
      <c r="H172" s="161">
        <v>-28.35</v>
      </c>
      <c r="I172" s="162"/>
      <c r="L172" s="158"/>
      <c r="M172" s="163"/>
      <c r="T172" s="164"/>
      <c r="AT172" s="159" t="s">
        <v>194</v>
      </c>
      <c r="AU172" s="159" t="s">
        <v>86</v>
      </c>
      <c r="AV172" s="13" t="s">
        <v>86</v>
      </c>
      <c r="AW172" s="13" t="s">
        <v>32</v>
      </c>
      <c r="AX172" s="13" t="s">
        <v>76</v>
      </c>
      <c r="AY172" s="159" t="s">
        <v>130</v>
      </c>
    </row>
    <row r="173" spans="2:65" s="12" customFormat="1" ht="11.25">
      <c r="B173" s="151"/>
      <c r="D173" s="152" t="s">
        <v>194</v>
      </c>
      <c r="E173" s="153" t="s">
        <v>1</v>
      </c>
      <c r="F173" s="154" t="s">
        <v>954</v>
      </c>
      <c r="H173" s="153" t="s">
        <v>1</v>
      </c>
      <c r="I173" s="155"/>
      <c r="L173" s="151"/>
      <c r="M173" s="156"/>
      <c r="T173" s="157"/>
      <c r="AT173" s="153" t="s">
        <v>194</v>
      </c>
      <c r="AU173" s="153" t="s">
        <v>86</v>
      </c>
      <c r="AV173" s="12" t="s">
        <v>84</v>
      </c>
      <c r="AW173" s="12" t="s">
        <v>32</v>
      </c>
      <c r="AX173" s="12" t="s">
        <v>76</v>
      </c>
      <c r="AY173" s="153" t="s">
        <v>130</v>
      </c>
    </row>
    <row r="174" spans="2:65" s="13" customFormat="1" ht="11.25">
      <c r="B174" s="158"/>
      <c r="D174" s="152" t="s">
        <v>194</v>
      </c>
      <c r="E174" s="159" t="s">
        <v>1</v>
      </c>
      <c r="F174" s="160" t="s">
        <v>955</v>
      </c>
      <c r="H174" s="161">
        <v>-13.92</v>
      </c>
      <c r="I174" s="162"/>
      <c r="L174" s="158"/>
      <c r="M174" s="163"/>
      <c r="T174" s="164"/>
      <c r="AT174" s="159" t="s">
        <v>194</v>
      </c>
      <c r="AU174" s="159" t="s">
        <v>86</v>
      </c>
      <c r="AV174" s="13" t="s">
        <v>86</v>
      </c>
      <c r="AW174" s="13" t="s">
        <v>32</v>
      </c>
      <c r="AX174" s="13" t="s">
        <v>76</v>
      </c>
      <c r="AY174" s="159" t="s">
        <v>130</v>
      </c>
    </row>
    <row r="175" spans="2:65" s="13" customFormat="1" ht="11.25">
      <c r="B175" s="158"/>
      <c r="D175" s="152" t="s">
        <v>194</v>
      </c>
      <c r="E175" s="159" t="s">
        <v>1</v>
      </c>
      <c r="F175" s="160" t="s">
        <v>956</v>
      </c>
      <c r="H175" s="161">
        <v>-12.445</v>
      </c>
      <c r="I175" s="162"/>
      <c r="L175" s="158"/>
      <c r="M175" s="163"/>
      <c r="T175" s="164"/>
      <c r="AT175" s="159" t="s">
        <v>194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130</v>
      </c>
    </row>
    <row r="176" spans="2:65" s="14" customFormat="1" ht="11.25">
      <c r="B176" s="165"/>
      <c r="D176" s="152" t="s">
        <v>194</v>
      </c>
      <c r="E176" s="166" t="s">
        <v>1</v>
      </c>
      <c r="F176" s="167" t="s">
        <v>200</v>
      </c>
      <c r="H176" s="168">
        <v>314.00499999999994</v>
      </c>
      <c r="I176" s="169"/>
      <c r="L176" s="165"/>
      <c r="M176" s="170"/>
      <c r="T176" s="171"/>
      <c r="AT176" s="166" t="s">
        <v>194</v>
      </c>
      <c r="AU176" s="166" t="s">
        <v>86</v>
      </c>
      <c r="AV176" s="14" t="s">
        <v>137</v>
      </c>
      <c r="AW176" s="14" t="s">
        <v>32</v>
      </c>
      <c r="AX176" s="14" t="s">
        <v>84</v>
      </c>
      <c r="AY176" s="166" t="s">
        <v>130</v>
      </c>
    </row>
    <row r="177" spans="2:65" s="1" customFormat="1" ht="37.9" customHeight="1">
      <c r="B177" s="132"/>
      <c r="C177" s="133" t="s">
        <v>167</v>
      </c>
      <c r="D177" s="133" t="s">
        <v>133</v>
      </c>
      <c r="E177" s="134" t="s">
        <v>423</v>
      </c>
      <c r="F177" s="135" t="s">
        <v>424</v>
      </c>
      <c r="G177" s="136" t="s">
        <v>271</v>
      </c>
      <c r="H177" s="137">
        <v>1256</v>
      </c>
      <c r="I177" s="138"/>
      <c r="J177" s="139">
        <f>ROUND(I177*H177,2)</f>
        <v>0</v>
      </c>
      <c r="K177" s="135" t="s">
        <v>192</v>
      </c>
      <c r="L177" s="32"/>
      <c r="M177" s="140" t="s">
        <v>1</v>
      </c>
      <c r="N177" s="141" t="s">
        <v>41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137</v>
      </c>
      <c r="AT177" s="144" t="s">
        <v>133</v>
      </c>
      <c r="AU177" s="144" t="s">
        <v>86</v>
      </c>
      <c r="AY177" s="17" t="s">
        <v>130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84</v>
      </c>
      <c r="BK177" s="145">
        <f>ROUND(I177*H177,2)</f>
        <v>0</v>
      </c>
      <c r="BL177" s="17" t="s">
        <v>137</v>
      </c>
      <c r="BM177" s="144" t="s">
        <v>957</v>
      </c>
    </row>
    <row r="178" spans="2:65" s="13" customFormat="1" ht="11.25">
      <c r="B178" s="158"/>
      <c r="D178" s="152" t="s">
        <v>194</v>
      </c>
      <c r="E178" s="159" t="s">
        <v>1</v>
      </c>
      <c r="F178" s="160" t="s">
        <v>958</v>
      </c>
      <c r="H178" s="161">
        <v>1256</v>
      </c>
      <c r="I178" s="162"/>
      <c r="L178" s="158"/>
      <c r="M178" s="163"/>
      <c r="T178" s="164"/>
      <c r="AT178" s="159" t="s">
        <v>194</v>
      </c>
      <c r="AU178" s="159" t="s">
        <v>86</v>
      </c>
      <c r="AV178" s="13" t="s">
        <v>86</v>
      </c>
      <c r="AW178" s="13" t="s">
        <v>32</v>
      </c>
      <c r="AX178" s="13" t="s">
        <v>84</v>
      </c>
      <c r="AY178" s="159" t="s">
        <v>130</v>
      </c>
    </row>
    <row r="179" spans="2:65" s="1" customFormat="1" ht="16.5" customHeight="1">
      <c r="B179" s="132"/>
      <c r="C179" s="133" t="s">
        <v>7</v>
      </c>
      <c r="D179" s="133" t="s">
        <v>133</v>
      </c>
      <c r="E179" s="134" t="s">
        <v>429</v>
      </c>
      <c r="F179" s="135" t="s">
        <v>430</v>
      </c>
      <c r="G179" s="136" t="s">
        <v>191</v>
      </c>
      <c r="H179" s="137">
        <v>602.70000000000005</v>
      </c>
      <c r="I179" s="138"/>
      <c r="J179" s="139">
        <f>ROUND(I179*H179,2)</f>
        <v>0</v>
      </c>
      <c r="K179" s="135" t="s">
        <v>192</v>
      </c>
      <c r="L179" s="32"/>
      <c r="M179" s="140" t="s">
        <v>1</v>
      </c>
      <c r="N179" s="141" t="s">
        <v>41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137</v>
      </c>
      <c r="AT179" s="144" t="s">
        <v>133</v>
      </c>
      <c r="AU179" s="144" t="s">
        <v>86</v>
      </c>
      <c r="AY179" s="17" t="s">
        <v>130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84</v>
      </c>
      <c r="BK179" s="145">
        <f>ROUND(I179*H179,2)</f>
        <v>0</v>
      </c>
      <c r="BL179" s="17" t="s">
        <v>137</v>
      </c>
      <c r="BM179" s="144" t="s">
        <v>959</v>
      </c>
    </row>
    <row r="180" spans="2:65" s="1" customFormat="1" ht="24.2" customHeight="1">
      <c r="B180" s="132"/>
      <c r="C180" s="133" t="s">
        <v>173</v>
      </c>
      <c r="D180" s="133" t="s">
        <v>133</v>
      </c>
      <c r="E180" s="134" t="s">
        <v>433</v>
      </c>
      <c r="F180" s="135" t="s">
        <v>434</v>
      </c>
      <c r="G180" s="136" t="s">
        <v>271</v>
      </c>
      <c r="H180" s="137">
        <v>314</v>
      </c>
      <c r="I180" s="138"/>
      <c r="J180" s="139">
        <f>ROUND(I180*H180,2)</f>
        <v>0</v>
      </c>
      <c r="K180" s="135" t="s">
        <v>192</v>
      </c>
      <c r="L180" s="32"/>
      <c r="M180" s="140" t="s">
        <v>1</v>
      </c>
      <c r="N180" s="141" t="s">
        <v>41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137</v>
      </c>
      <c r="AT180" s="144" t="s">
        <v>133</v>
      </c>
      <c r="AU180" s="144" t="s">
        <v>86</v>
      </c>
      <c r="AY180" s="17" t="s">
        <v>130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84</v>
      </c>
      <c r="BK180" s="145">
        <f>ROUND(I180*H180,2)</f>
        <v>0</v>
      </c>
      <c r="BL180" s="17" t="s">
        <v>137</v>
      </c>
      <c r="BM180" s="144" t="s">
        <v>960</v>
      </c>
    </row>
    <row r="181" spans="2:65" s="1" customFormat="1" ht="33" customHeight="1">
      <c r="B181" s="132"/>
      <c r="C181" s="133" t="s">
        <v>331</v>
      </c>
      <c r="D181" s="133" t="s">
        <v>133</v>
      </c>
      <c r="E181" s="134" t="s">
        <v>437</v>
      </c>
      <c r="F181" s="135" t="s">
        <v>438</v>
      </c>
      <c r="G181" s="136" t="s">
        <v>439</v>
      </c>
      <c r="H181" s="137">
        <v>711.11300000000006</v>
      </c>
      <c r="I181" s="138"/>
      <c r="J181" s="139">
        <f>ROUND(I181*H181,2)</f>
        <v>0</v>
      </c>
      <c r="K181" s="135" t="s">
        <v>192</v>
      </c>
      <c r="L181" s="32"/>
      <c r="M181" s="140" t="s">
        <v>1</v>
      </c>
      <c r="N181" s="141" t="s">
        <v>41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137</v>
      </c>
      <c r="AT181" s="144" t="s">
        <v>133</v>
      </c>
      <c r="AU181" s="144" t="s">
        <v>86</v>
      </c>
      <c r="AY181" s="17" t="s">
        <v>130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84</v>
      </c>
      <c r="BK181" s="145">
        <f>ROUND(I181*H181,2)</f>
        <v>0</v>
      </c>
      <c r="BL181" s="17" t="s">
        <v>137</v>
      </c>
      <c r="BM181" s="144" t="s">
        <v>961</v>
      </c>
    </row>
    <row r="182" spans="2:65" s="13" customFormat="1" ht="11.25">
      <c r="B182" s="158"/>
      <c r="D182" s="152" t="s">
        <v>194</v>
      </c>
      <c r="E182" s="159" t="s">
        <v>1</v>
      </c>
      <c r="F182" s="160" t="s">
        <v>962</v>
      </c>
      <c r="H182" s="161">
        <v>596.6</v>
      </c>
      <c r="I182" s="162"/>
      <c r="L182" s="158"/>
      <c r="M182" s="163"/>
      <c r="T182" s="164"/>
      <c r="AT182" s="159" t="s">
        <v>194</v>
      </c>
      <c r="AU182" s="159" t="s">
        <v>86</v>
      </c>
      <c r="AV182" s="13" t="s">
        <v>86</v>
      </c>
      <c r="AW182" s="13" t="s">
        <v>32</v>
      </c>
      <c r="AX182" s="13" t="s">
        <v>76</v>
      </c>
      <c r="AY182" s="159" t="s">
        <v>130</v>
      </c>
    </row>
    <row r="183" spans="2:65" s="13" customFormat="1" ht="11.25">
      <c r="B183" s="158"/>
      <c r="D183" s="152" t="s">
        <v>194</v>
      </c>
      <c r="E183" s="159" t="s">
        <v>1</v>
      </c>
      <c r="F183" s="160" t="s">
        <v>963</v>
      </c>
      <c r="H183" s="161">
        <v>114.51300000000001</v>
      </c>
      <c r="I183" s="162"/>
      <c r="L183" s="158"/>
      <c r="M183" s="163"/>
      <c r="T183" s="164"/>
      <c r="AT183" s="159" t="s">
        <v>194</v>
      </c>
      <c r="AU183" s="159" t="s">
        <v>86</v>
      </c>
      <c r="AV183" s="13" t="s">
        <v>86</v>
      </c>
      <c r="AW183" s="13" t="s">
        <v>32</v>
      </c>
      <c r="AX183" s="13" t="s">
        <v>76</v>
      </c>
      <c r="AY183" s="159" t="s">
        <v>130</v>
      </c>
    </row>
    <row r="184" spans="2:65" s="14" customFormat="1" ht="11.25">
      <c r="B184" s="165"/>
      <c r="D184" s="152" t="s">
        <v>194</v>
      </c>
      <c r="E184" s="166" t="s">
        <v>1</v>
      </c>
      <c r="F184" s="167" t="s">
        <v>200</v>
      </c>
      <c r="H184" s="168">
        <v>711.11300000000006</v>
      </c>
      <c r="I184" s="169"/>
      <c r="L184" s="165"/>
      <c r="M184" s="170"/>
      <c r="T184" s="171"/>
      <c r="AT184" s="166" t="s">
        <v>194</v>
      </c>
      <c r="AU184" s="166" t="s">
        <v>86</v>
      </c>
      <c r="AV184" s="14" t="s">
        <v>137</v>
      </c>
      <c r="AW184" s="14" t="s">
        <v>32</v>
      </c>
      <c r="AX184" s="14" t="s">
        <v>84</v>
      </c>
      <c r="AY184" s="166" t="s">
        <v>130</v>
      </c>
    </row>
    <row r="185" spans="2:65" s="1" customFormat="1" ht="16.5" customHeight="1">
      <c r="B185" s="132"/>
      <c r="C185" s="133" t="s">
        <v>176</v>
      </c>
      <c r="D185" s="133" t="s">
        <v>133</v>
      </c>
      <c r="E185" s="134" t="s">
        <v>444</v>
      </c>
      <c r="F185" s="135" t="s">
        <v>445</v>
      </c>
      <c r="G185" s="136" t="s">
        <v>271</v>
      </c>
      <c r="H185" s="137">
        <v>374.27</v>
      </c>
      <c r="I185" s="138"/>
      <c r="J185" s="139">
        <f>ROUND(I185*H185,2)</f>
        <v>0</v>
      </c>
      <c r="K185" s="135" t="s">
        <v>192</v>
      </c>
      <c r="L185" s="32"/>
      <c r="M185" s="140" t="s">
        <v>1</v>
      </c>
      <c r="N185" s="141" t="s">
        <v>41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137</v>
      </c>
      <c r="AT185" s="144" t="s">
        <v>133</v>
      </c>
      <c r="AU185" s="144" t="s">
        <v>86</v>
      </c>
      <c r="AY185" s="17" t="s">
        <v>130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84</v>
      </c>
      <c r="BK185" s="145">
        <f>ROUND(I185*H185,2)</f>
        <v>0</v>
      </c>
      <c r="BL185" s="17" t="s">
        <v>137</v>
      </c>
      <c r="BM185" s="144" t="s">
        <v>964</v>
      </c>
    </row>
    <row r="186" spans="2:65" s="13" customFormat="1" ht="11.25">
      <c r="B186" s="158"/>
      <c r="D186" s="152" t="s">
        <v>194</v>
      </c>
      <c r="E186" s="159" t="s">
        <v>1</v>
      </c>
      <c r="F186" s="160" t="s">
        <v>965</v>
      </c>
      <c r="H186" s="161">
        <v>314</v>
      </c>
      <c r="I186" s="162"/>
      <c r="L186" s="158"/>
      <c r="M186" s="163"/>
      <c r="T186" s="164"/>
      <c r="AT186" s="159" t="s">
        <v>194</v>
      </c>
      <c r="AU186" s="159" t="s">
        <v>86</v>
      </c>
      <c r="AV186" s="13" t="s">
        <v>86</v>
      </c>
      <c r="AW186" s="13" t="s">
        <v>32</v>
      </c>
      <c r="AX186" s="13" t="s">
        <v>76</v>
      </c>
      <c r="AY186" s="159" t="s">
        <v>130</v>
      </c>
    </row>
    <row r="187" spans="2:65" s="13" customFormat="1" ht="11.25">
      <c r="B187" s="158"/>
      <c r="D187" s="152" t="s">
        <v>194</v>
      </c>
      <c r="E187" s="159" t="s">
        <v>1</v>
      </c>
      <c r="F187" s="160" t="s">
        <v>966</v>
      </c>
      <c r="H187" s="161">
        <v>60.27</v>
      </c>
      <c r="I187" s="162"/>
      <c r="L187" s="158"/>
      <c r="M187" s="163"/>
      <c r="T187" s="164"/>
      <c r="AT187" s="159" t="s">
        <v>194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130</v>
      </c>
    </row>
    <row r="188" spans="2:65" s="14" customFormat="1" ht="11.25">
      <c r="B188" s="165"/>
      <c r="D188" s="152" t="s">
        <v>194</v>
      </c>
      <c r="E188" s="166" t="s">
        <v>1</v>
      </c>
      <c r="F188" s="167" t="s">
        <v>200</v>
      </c>
      <c r="H188" s="168">
        <v>374.27</v>
      </c>
      <c r="I188" s="169"/>
      <c r="L188" s="165"/>
      <c r="M188" s="170"/>
      <c r="T188" s="171"/>
      <c r="AT188" s="166" t="s">
        <v>194</v>
      </c>
      <c r="AU188" s="166" t="s">
        <v>86</v>
      </c>
      <c r="AV188" s="14" t="s">
        <v>137</v>
      </c>
      <c r="AW188" s="14" t="s">
        <v>32</v>
      </c>
      <c r="AX188" s="14" t="s">
        <v>84</v>
      </c>
      <c r="AY188" s="166" t="s">
        <v>130</v>
      </c>
    </row>
    <row r="189" spans="2:65" s="1" customFormat="1" ht="21.75" customHeight="1">
      <c r="B189" s="132"/>
      <c r="C189" s="133" t="s">
        <v>338</v>
      </c>
      <c r="D189" s="133" t="s">
        <v>133</v>
      </c>
      <c r="E189" s="134" t="s">
        <v>466</v>
      </c>
      <c r="F189" s="135" t="s">
        <v>467</v>
      </c>
      <c r="G189" s="136" t="s">
        <v>191</v>
      </c>
      <c r="H189" s="137">
        <v>368</v>
      </c>
      <c r="I189" s="138"/>
      <c r="J189" s="139">
        <f>ROUND(I189*H189,2)</f>
        <v>0</v>
      </c>
      <c r="K189" s="135" t="s">
        <v>192</v>
      </c>
      <c r="L189" s="32"/>
      <c r="M189" s="140" t="s">
        <v>1</v>
      </c>
      <c r="N189" s="141" t="s">
        <v>41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137</v>
      </c>
      <c r="AT189" s="144" t="s">
        <v>133</v>
      </c>
      <c r="AU189" s="144" t="s">
        <v>86</v>
      </c>
      <c r="AY189" s="17" t="s">
        <v>130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84</v>
      </c>
      <c r="BK189" s="145">
        <f>ROUND(I189*H189,2)</f>
        <v>0</v>
      </c>
      <c r="BL189" s="17" t="s">
        <v>137</v>
      </c>
      <c r="BM189" s="144" t="s">
        <v>967</v>
      </c>
    </row>
    <row r="190" spans="2:65" s="12" customFormat="1" ht="11.25">
      <c r="B190" s="151"/>
      <c r="D190" s="152" t="s">
        <v>194</v>
      </c>
      <c r="E190" s="153" t="s">
        <v>1</v>
      </c>
      <c r="F190" s="154" t="s">
        <v>968</v>
      </c>
      <c r="H190" s="153" t="s">
        <v>1</v>
      </c>
      <c r="I190" s="155"/>
      <c r="L190" s="151"/>
      <c r="M190" s="156"/>
      <c r="T190" s="157"/>
      <c r="AT190" s="153" t="s">
        <v>194</v>
      </c>
      <c r="AU190" s="153" t="s">
        <v>86</v>
      </c>
      <c r="AV190" s="12" t="s">
        <v>84</v>
      </c>
      <c r="AW190" s="12" t="s">
        <v>32</v>
      </c>
      <c r="AX190" s="12" t="s">
        <v>76</v>
      </c>
      <c r="AY190" s="153" t="s">
        <v>130</v>
      </c>
    </row>
    <row r="191" spans="2:65" s="13" customFormat="1" ht="11.25">
      <c r="B191" s="158"/>
      <c r="D191" s="152" t="s">
        <v>194</v>
      </c>
      <c r="E191" s="159" t="s">
        <v>1</v>
      </c>
      <c r="F191" s="160" t="s">
        <v>969</v>
      </c>
      <c r="H191" s="161">
        <v>157</v>
      </c>
      <c r="I191" s="162"/>
      <c r="L191" s="158"/>
      <c r="M191" s="163"/>
      <c r="T191" s="164"/>
      <c r="AT191" s="159" t="s">
        <v>194</v>
      </c>
      <c r="AU191" s="159" t="s">
        <v>86</v>
      </c>
      <c r="AV191" s="13" t="s">
        <v>86</v>
      </c>
      <c r="AW191" s="13" t="s">
        <v>32</v>
      </c>
      <c r="AX191" s="13" t="s">
        <v>76</v>
      </c>
      <c r="AY191" s="159" t="s">
        <v>130</v>
      </c>
    </row>
    <row r="192" spans="2:65" s="13" customFormat="1" ht="11.25">
      <c r="B192" s="158"/>
      <c r="D192" s="152" t="s">
        <v>194</v>
      </c>
      <c r="E192" s="159" t="s">
        <v>1</v>
      </c>
      <c r="F192" s="160" t="s">
        <v>970</v>
      </c>
      <c r="H192" s="161">
        <v>211</v>
      </c>
      <c r="I192" s="162"/>
      <c r="L192" s="158"/>
      <c r="M192" s="163"/>
      <c r="T192" s="164"/>
      <c r="AT192" s="159" t="s">
        <v>194</v>
      </c>
      <c r="AU192" s="159" t="s">
        <v>86</v>
      </c>
      <c r="AV192" s="13" t="s">
        <v>86</v>
      </c>
      <c r="AW192" s="13" t="s">
        <v>32</v>
      </c>
      <c r="AX192" s="13" t="s">
        <v>76</v>
      </c>
      <c r="AY192" s="159" t="s">
        <v>130</v>
      </c>
    </row>
    <row r="193" spans="2:65" s="14" customFormat="1" ht="11.25">
      <c r="B193" s="165"/>
      <c r="D193" s="152" t="s">
        <v>194</v>
      </c>
      <c r="E193" s="166" t="s">
        <v>1</v>
      </c>
      <c r="F193" s="167" t="s">
        <v>200</v>
      </c>
      <c r="H193" s="168">
        <v>368</v>
      </c>
      <c r="I193" s="169"/>
      <c r="L193" s="165"/>
      <c r="M193" s="170"/>
      <c r="T193" s="171"/>
      <c r="AT193" s="166" t="s">
        <v>194</v>
      </c>
      <c r="AU193" s="166" t="s">
        <v>86</v>
      </c>
      <c r="AV193" s="14" t="s">
        <v>137</v>
      </c>
      <c r="AW193" s="14" t="s">
        <v>32</v>
      </c>
      <c r="AX193" s="14" t="s">
        <v>84</v>
      </c>
      <c r="AY193" s="166" t="s">
        <v>130</v>
      </c>
    </row>
    <row r="194" spans="2:65" s="1" customFormat="1" ht="16.5" customHeight="1">
      <c r="B194" s="132"/>
      <c r="C194" s="179" t="s">
        <v>342</v>
      </c>
      <c r="D194" s="179" t="s">
        <v>455</v>
      </c>
      <c r="E194" s="180" t="s">
        <v>474</v>
      </c>
      <c r="F194" s="181" t="s">
        <v>475</v>
      </c>
      <c r="G194" s="182" t="s">
        <v>476</v>
      </c>
      <c r="H194" s="183">
        <v>11.592000000000001</v>
      </c>
      <c r="I194" s="184"/>
      <c r="J194" s="185">
        <f>ROUND(I194*H194,2)</f>
        <v>0</v>
      </c>
      <c r="K194" s="181" t="s">
        <v>192</v>
      </c>
      <c r="L194" s="186"/>
      <c r="M194" s="187" t="s">
        <v>1</v>
      </c>
      <c r="N194" s="188" t="s">
        <v>41</v>
      </c>
      <c r="P194" s="142">
        <f>O194*H194</f>
        <v>0</v>
      </c>
      <c r="Q194" s="142">
        <v>1E-3</v>
      </c>
      <c r="R194" s="142">
        <f>Q194*H194</f>
        <v>1.1592000000000002E-2</v>
      </c>
      <c r="S194" s="142">
        <v>0</v>
      </c>
      <c r="T194" s="143">
        <f>S194*H194</f>
        <v>0</v>
      </c>
      <c r="AR194" s="144" t="s">
        <v>146</v>
      </c>
      <c r="AT194" s="144" t="s">
        <v>455</v>
      </c>
      <c r="AU194" s="144" t="s">
        <v>86</v>
      </c>
      <c r="AY194" s="17" t="s">
        <v>130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84</v>
      </c>
      <c r="BK194" s="145">
        <f>ROUND(I194*H194,2)</f>
        <v>0</v>
      </c>
      <c r="BL194" s="17" t="s">
        <v>137</v>
      </c>
      <c r="BM194" s="144" t="s">
        <v>971</v>
      </c>
    </row>
    <row r="195" spans="2:65" s="13" customFormat="1" ht="11.25">
      <c r="B195" s="158"/>
      <c r="D195" s="152" t="s">
        <v>194</v>
      </c>
      <c r="E195" s="159" t="s">
        <v>1</v>
      </c>
      <c r="F195" s="160" t="s">
        <v>972</v>
      </c>
      <c r="H195" s="161">
        <v>11.592000000000001</v>
      </c>
      <c r="I195" s="162"/>
      <c r="L195" s="158"/>
      <c r="M195" s="163"/>
      <c r="T195" s="164"/>
      <c r="AT195" s="159" t="s">
        <v>194</v>
      </c>
      <c r="AU195" s="159" t="s">
        <v>86</v>
      </c>
      <c r="AV195" s="13" t="s">
        <v>86</v>
      </c>
      <c r="AW195" s="13" t="s">
        <v>32</v>
      </c>
      <c r="AX195" s="13" t="s">
        <v>84</v>
      </c>
      <c r="AY195" s="159" t="s">
        <v>130</v>
      </c>
    </row>
    <row r="196" spans="2:65" s="1" customFormat="1" ht="37.9" customHeight="1">
      <c r="B196" s="132"/>
      <c r="C196" s="133" t="s">
        <v>346</v>
      </c>
      <c r="D196" s="133" t="s">
        <v>133</v>
      </c>
      <c r="E196" s="134" t="s">
        <v>480</v>
      </c>
      <c r="F196" s="135" t="s">
        <v>481</v>
      </c>
      <c r="G196" s="136" t="s">
        <v>191</v>
      </c>
      <c r="H196" s="137">
        <v>368</v>
      </c>
      <c r="I196" s="138"/>
      <c r="J196" s="139">
        <f>ROUND(I196*H196,2)</f>
        <v>0</v>
      </c>
      <c r="K196" s="135" t="s">
        <v>192</v>
      </c>
      <c r="L196" s="32"/>
      <c r="M196" s="140" t="s">
        <v>1</v>
      </c>
      <c r="N196" s="141" t="s">
        <v>41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137</v>
      </c>
      <c r="AT196" s="144" t="s">
        <v>133</v>
      </c>
      <c r="AU196" s="144" t="s">
        <v>86</v>
      </c>
      <c r="AY196" s="17" t="s">
        <v>130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84</v>
      </c>
      <c r="BK196" s="145">
        <f>ROUND(I196*H196,2)</f>
        <v>0</v>
      </c>
      <c r="BL196" s="17" t="s">
        <v>137</v>
      </c>
      <c r="BM196" s="144" t="s">
        <v>973</v>
      </c>
    </row>
    <row r="197" spans="2:65" s="13" customFormat="1" ht="11.25">
      <c r="B197" s="158"/>
      <c r="D197" s="152" t="s">
        <v>194</v>
      </c>
      <c r="E197" s="159" t="s">
        <v>1</v>
      </c>
      <c r="F197" s="160" t="s">
        <v>974</v>
      </c>
      <c r="H197" s="161">
        <v>368</v>
      </c>
      <c r="I197" s="162"/>
      <c r="L197" s="158"/>
      <c r="M197" s="163"/>
      <c r="T197" s="164"/>
      <c r="AT197" s="159" t="s">
        <v>194</v>
      </c>
      <c r="AU197" s="159" t="s">
        <v>86</v>
      </c>
      <c r="AV197" s="13" t="s">
        <v>86</v>
      </c>
      <c r="AW197" s="13" t="s">
        <v>32</v>
      </c>
      <c r="AX197" s="13" t="s">
        <v>84</v>
      </c>
      <c r="AY197" s="159" t="s">
        <v>130</v>
      </c>
    </row>
    <row r="198" spans="2:65" s="1" customFormat="1" ht="16.5" customHeight="1">
      <c r="B198" s="132"/>
      <c r="C198" s="179" t="s">
        <v>350</v>
      </c>
      <c r="D198" s="179" t="s">
        <v>455</v>
      </c>
      <c r="E198" s="180" t="s">
        <v>484</v>
      </c>
      <c r="F198" s="181" t="s">
        <v>485</v>
      </c>
      <c r="G198" s="182" t="s">
        <v>439</v>
      </c>
      <c r="H198" s="183">
        <v>69.92</v>
      </c>
      <c r="I198" s="184"/>
      <c r="J198" s="185">
        <f>ROUND(I198*H198,2)</f>
        <v>0</v>
      </c>
      <c r="K198" s="181" t="s">
        <v>192</v>
      </c>
      <c r="L198" s="186"/>
      <c r="M198" s="187" t="s">
        <v>1</v>
      </c>
      <c r="N198" s="188" t="s">
        <v>41</v>
      </c>
      <c r="P198" s="142">
        <f>O198*H198</f>
        <v>0</v>
      </c>
      <c r="Q198" s="142">
        <v>1</v>
      </c>
      <c r="R198" s="142">
        <f>Q198*H198</f>
        <v>69.92</v>
      </c>
      <c r="S198" s="142">
        <v>0</v>
      </c>
      <c r="T198" s="143">
        <f>S198*H198</f>
        <v>0</v>
      </c>
      <c r="AR198" s="144" t="s">
        <v>146</v>
      </c>
      <c r="AT198" s="144" t="s">
        <v>455</v>
      </c>
      <c r="AU198" s="144" t="s">
        <v>86</v>
      </c>
      <c r="AY198" s="17" t="s">
        <v>130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84</v>
      </c>
      <c r="BK198" s="145">
        <f>ROUND(I198*H198,2)</f>
        <v>0</v>
      </c>
      <c r="BL198" s="17" t="s">
        <v>137</v>
      </c>
      <c r="BM198" s="144" t="s">
        <v>975</v>
      </c>
    </row>
    <row r="199" spans="2:65" s="13" customFormat="1" ht="11.25">
      <c r="B199" s="158"/>
      <c r="D199" s="152" t="s">
        <v>194</v>
      </c>
      <c r="E199" s="159" t="s">
        <v>1</v>
      </c>
      <c r="F199" s="160" t="s">
        <v>976</v>
      </c>
      <c r="H199" s="161">
        <v>69.92</v>
      </c>
      <c r="I199" s="162"/>
      <c r="L199" s="158"/>
      <c r="M199" s="163"/>
      <c r="T199" s="164"/>
      <c r="AT199" s="159" t="s">
        <v>194</v>
      </c>
      <c r="AU199" s="159" t="s">
        <v>86</v>
      </c>
      <c r="AV199" s="13" t="s">
        <v>86</v>
      </c>
      <c r="AW199" s="13" t="s">
        <v>32</v>
      </c>
      <c r="AX199" s="13" t="s">
        <v>84</v>
      </c>
      <c r="AY199" s="159" t="s">
        <v>130</v>
      </c>
    </row>
    <row r="200" spans="2:65" s="1" customFormat="1" ht="33" customHeight="1">
      <c r="B200" s="132"/>
      <c r="C200" s="133" t="s">
        <v>354</v>
      </c>
      <c r="D200" s="133" t="s">
        <v>133</v>
      </c>
      <c r="E200" s="134" t="s">
        <v>977</v>
      </c>
      <c r="F200" s="135" t="s">
        <v>978</v>
      </c>
      <c r="G200" s="136" t="s">
        <v>191</v>
      </c>
      <c r="H200" s="137">
        <v>368</v>
      </c>
      <c r="I200" s="138"/>
      <c r="J200" s="139">
        <f>ROUND(I200*H200,2)</f>
        <v>0</v>
      </c>
      <c r="K200" s="135" t="s">
        <v>192</v>
      </c>
      <c r="L200" s="32"/>
      <c r="M200" s="140" t="s">
        <v>1</v>
      </c>
      <c r="N200" s="141" t="s">
        <v>41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137</v>
      </c>
      <c r="AT200" s="144" t="s">
        <v>133</v>
      </c>
      <c r="AU200" s="144" t="s">
        <v>86</v>
      </c>
      <c r="AY200" s="17" t="s">
        <v>130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84</v>
      </c>
      <c r="BK200" s="145">
        <f>ROUND(I200*H200,2)</f>
        <v>0</v>
      </c>
      <c r="BL200" s="17" t="s">
        <v>137</v>
      </c>
      <c r="BM200" s="144" t="s">
        <v>979</v>
      </c>
    </row>
    <row r="201" spans="2:65" s="1" customFormat="1" ht="24.2" customHeight="1">
      <c r="B201" s="132"/>
      <c r="C201" s="133" t="s">
        <v>358</v>
      </c>
      <c r="D201" s="133" t="s">
        <v>133</v>
      </c>
      <c r="E201" s="134" t="s">
        <v>493</v>
      </c>
      <c r="F201" s="135" t="s">
        <v>494</v>
      </c>
      <c r="G201" s="136" t="s">
        <v>191</v>
      </c>
      <c r="H201" s="137">
        <v>585.29999999999995</v>
      </c>
      <c r="I201" s="138"/>
      <c r="J201" s="139">
        <f>ROUND(I201*H201,2)</f>
        <v>0</v>
      </c>
      <c r="K201" s="135" t="s">
        <v>192</v>
      </c>
      <c r="L201" s="32"/>
      <c r="M201" s="140" t="s">
        <v>1</v>
      </c>
      <c r="N201" s="141" t="s">
        <v>41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137</v>
      </c>
      <c r="AT201" s="144" t="s">
        <v>133</v>
      </c>
      <c r="AU201" s="144" t="s">
        <v>86</v>
      </c>
      <c r="AY201" s="17" t="s">
        <v>130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84</v>
      </c>
      <c r="BK201" s="145">
        <f>ROUND(I201*H201,2)</f>
        <v>0</v>
      </c>
      <c r="BL201" s="17" t="s">
        <v>137</v>
      </c>
      <c r="BM201" s="144" t="s">
        <v>980</v>
      </c>
    </row>
    <row r="202" spans="2:65" s="12" customFormat="1" ht="11.25">
      <c r="B202" s="151"/>
      <c r="D202" s="152" t="s">
        <v>194</v>
      </c>
      <c r="E202" s="153" t="s">
        <v>1</v>
      </c>
      <c r="F202" s="154" t="s">
        <v>496</v>
      </c>
      <c r="H202" s="153" t="s">
        <v>1</v>
      </c>
      <c r="I202" s="155"/>
      <c r="L202" s="151"/>
      <c r="M202" s="156"/>
      <c r="T202" s="157"/>
      <c r="AT202" s="153" t="s">
        <v>194</v>
      </c>
      <c r="AU202" s="153" t="s">
        <v>86</v>
      </c>
      <c r="AV202" s="12" t="s">
        <v>84</v>
      </c>
      <c r="AW202" s="12" t="s">
        <v>32</v>
      </c>
      <c r="AX202" s="12" t="s">
        <v>76</v>
      </c>
      <c r="AY202" s="153" t="s">
        <v>130</v>
      </c>
    </row>
    <row r="203" spans="2:65" s="13" customFormat="1" ht="11.25">
      <c r="B203" s="158"/>
      <c r="D203" s="152" t="s">
        <v>194</v>
      </c>
      <c r="E203" s="159" t="s">
        <v>1</v>
      </c>
      <c r="F203" s="160" t="s">
        <v>981</v>
      </c>
      <c r="H203" s="161">
        <v>585.29999999999995</v>
      </c>
      <c r="I203" s="162"/>
      <c r="L203" s="158"/>
      <c r="M203" s="163"/>
      <c r="T203" s="164"/>
      <c r="AT203" s="159" t="s">
        <v>194</v>
      </c>
      <c r="AU203" s="159" t="s">
        <v>86</v>
      </c>
      <c r="AV203" s="13" t="s">
        <v>86</v>
      </c>
      <c r="AW203" s="13" t="s">
        <v>32</v>
      </c>
      <c r="AX203" s="13" t="s">
        <v>84</v>
      </c>
      <c r="AY203" s="159" t="s">
        <v>130</v>
      </c>
    </row>
    <row r="204" spans="2:65" s="11" customFormat="1" ht="22.9" customHeight="1">
      <c r="B204" s="120"/>
      <c r="D204" s="121" t="s">
        <v>75</v>
      </c>
      <c r="E204" s="130" t="s">
        <v>86</v>
      </c>
      <c r="F204" s="130" t="s">
        <v>500</v>
      </c>
      <c r="I204" s="123"/>
      <c r="J204" s="131">
        <f>BK204</f>
        <v>0</v>
      </c>
      <c r="L204" s="120"/>
      <c r="M204" s="125"/>
      <c r="P204" s="126">
        <f>SUM(P205:P206)</f>
        <v>0</v>
      </c>
      <c r="R204" s="126">
        <f>SUM(R205:R206)</f>
        <v>24.640200000000004</v>
      </c>
      <c r="T204" s="127">
        <f>SUM(T205:T206)</f>
        <v>0</v>
      </c>
      <c r="AR204" s="121" t="s">
        <v>84</v>
      </c>
      <c r="AT204" s="128" t="s">
        <v>75</v>
      </c>
      <c r="AU204" s="128" t="s">
        <v>84</v>
      </c>
      <c r="AY204" s="121" t="s">
        <v>130</v>
      </c>
      <c r="BK204" s="129">
        <f>SUM(BK205:BK206)</f>
        <v>0</v>
      </c>
    </row>
    <row r="205" spans="2:65" s="1" customFormat="1" ht="37.9" customHeight="1">
      <c r="B205" s="132"/>
      <c r="C205" s="133" t="s">
        <v>362</v>
      </c>
      <c r="D205" s="133" t="s">
        <v>133</v>
      </c>
      <c r="E205" s="134" t="s">
        <v>502</v>
      </c>
      <c r="F205" s="135" t="s">
        <v>503</v>
      </c>
      <c r="G205" s="136" t="s">
        <v>249</v>
      </c>
      <c r="H205" s="137">
        <v>90</v>
      </c>
      <c r="I205" s="138"/>
      <c r="J205" s="139">
        <f>ROUND(I205*H205,2)</f>
        <v>0</v>
      </c>
      <c r="K205" s="135" t="s">
        <v>192</v>
      </c>
      <c r="L205" s="32"/>
      <c r="M205" s="140" t="s">
        <v>1</v>
      </c>
      <c r="N205" s="141" t="s">
        <v>41</v>
      </c>
      <c r="P205" s="142">
        <f>O205*H205</f>
        <v>0</v>
      </c>
      <c r="Q205" s="142">
        <v>0.27378000000000002</v>
      </c>
      <c r="R205" s="142">
        <f>Q205*H205</f>
        <v>24.640200000000004</v>
      </c>
      <c r="S205" s="142">
        <v>0</v>
      </c>
      <c r="T205" s="143">
        <f>S205*H205</f>
        <v>0</v>
      </c>
      <c r="AR205" s="144" t="s">
        <v>137</v>
      </c>
      <c r="AT205" s="144" t="s">
        <v>133</v>
      </c>
      <c r="AU205" s="144" t="s">
        <v>86</v>
      </c>
      <c r="AY205" s="17" t="s">
        <v>130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84</v>
      </c>
      <c r="BK205" s="145">
        <f>ROUND(I205*H205,2)</f>
        <v>0</v>
      </c>
      <c r="BL205" s="17" t="s">
        <v>137</v>
      </c>
      <c r="BM205" s="144" t="s">
        <v>982</v>
      </c>
    </row>
    <row r="206" spans="2:65" s="13" customFormat="1" ht="11.25">
      <c r="B206" s="158"/>
      <c r="D206" s="152" t="s">
        <v>194</v>
      </c>
      <c r="E206" s="159" t="s">
        <v>1</v>
      </c>
      <c r="F206" s="160" t="s">
        <v>983</v>
      </c>
      <c r="H206" s="161">
        <v>90</v>
      </c>
      <c r="I206" s="162"/>
      <c r="L206" s="158"/>
      <c r="M206" s="163"/>
      <c r="T206" s="164"/>
      <c r="AT206" s="159" t="s">
        <v>194</v>
      </c>
      <c r="AU206" s="159" t="s">
        <v>86</v>
      </c>
      <c r="AV206" s="13" t="s">
        <v>86</v>
      </c>
      <c r="AW206" s="13" t="s">
        <v>32</v>
      </c>
      <c r="AX206" s="13" t="s">
        <v>84</v>
      </c>
      <c r="AY206" s="159" t="s">
        <v>130</v>
      </c>
    </row>
    <row r="207" spans="2:65" s="11" customFormat="1" ht="22.9" customHeight="1">
      <c r="B207" s="120"/>
      <c r="D207" s="121" t="s">
        <v>75</v>
      </c>
      <c r="E207" s="130" t="s">
        <v>129</v>
      </c>
      <c r="F207" s="130" t="s">
        <v>506</v>
      </c>
      <c r="I207" s="123"/>
      <c r="J207" s="131">
        <f>BK207</f>
        <v>0</v>
      </c>
      <c r="L207" s="120"/>
      <c r="M207" s="125"/>
      <c r="P207" s="126">
        <f>SUM(P208:P238)</f>
        <v>0</v>
      </c>
      <c r="R207" s="126">
        <f>SUM(R208:R238)</f>
        <v>563.10587999999996</v>
      </c>
      <c r="T207" s="127">
        <f>SUM(T208:T238)</f>
        <v>0</v>
      </c>
      <c r="AR207" s="121" t="s">
        <v>84</v>
      </c>
      <c r="AT207" s="128" t="s">
        <v>75</v>
      </c>
      <c r="AU207" s="128" t="s">
        <v>84</v>
      </c>
      <c r="AY207" s="121" t="s">
        <v>130</v>
      </c>
      <c r="BK207" s="129">
        <f>SUM(BK208:BK238)</f>
        <v>0</v>
      </c>
    </row>
    <row r="208" spans="2:65" s="1" customFormat="1" ht="24.2" customHeight="1">
      <c r="B208" s="132"/>
      <c r="C208" s="133" t="s">
        <v>367</v>
      </c>
      <c r="D208" s="133" t="s">
        <v>133</v>
      </c>
      <c r="E208" s="134" t="s">
        <v>508</v>
      </c>
      <c r="F208" s="135" t="s">
        <v>509</v>
      </c>
      <c r="G208" s="136" t="s">
        <v>191</v>
      </c>
      <c r="H208" s="137">
        <v>20.57</v>
      </c>
      <c r="I208" s="138"/>
      <c r="J208" s="139">
        <f>ROUND(I208*H208,2)</f>
        <v>0</v>
      </c>
      <c r="K208" s="135" t="s">
        <v>192</v>
      </c>
      <c r="L208" s="32"/>
      <c r="M208" s="140" t="s">
        <v>1</v>
      </c>
      <c r="N208" s="141" t="s">
        <v>41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137</v>
      </c>
      <c r="AT208" s="144" t="s">
        <v>133</v>
      </c>
      <c r="AU208" s="144" t="s">
        <v>86</v>
      </c>
      <c r="AY208" s="17" t="s">
        <v>130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84</v>
      </c>
      <c r="BK208" s="145">
        <f>ROUND(I208*H208,2)</f>
        <v>0</v>
      </c>
      <c r="BL208" s="17" t="s">
        <v>137</v>
      </c>
      <c r="BM208" s="144" t="s">
        <v>984</v>
      </c>
    </row>
    <row r="209" spans="2:65" s="12" customFormat="1" ht="11.25">
      <c r="B209" s="151"/>
      <c r="D209" s="152" t="s">
        <v>194</v>
      </c>
      <c r="E209" s="153" t="s">
        <v>1</v>
      </c>
      <c r="F209" s="154" t="s">
        <v>985</v>
      </c>
      <c r="H209" s="153" t="s">
        <v>1</v>
      </c>
      <c r="I209" s="155"/>
      <c r="L209" s="151"/>
      <c r="M209" s="156"/>
      <c r="T209" s="157"/>
      <c r="AT209" s="153" t="s">
        <v>194</v>
      </c>
      <c r="AU209" s="153" t="s">
        <v>86</v>
      </c>
      <c r="AV209" s="12" t="s">
        <v>84</v>
      </c>
      <c r="AW209" s="12" t="s">
        <v>32</v>
      </c>
      <c r="AX209" s="12" t="s">
        <v>76</v>
      </c>
      <c r="AY209" s="153" t="s">
        <v>130</v>
      </c>
    </row>
    <row r="210" spans="2:65" s="13" customFormat="1" ht="11.25">
      <c r="B210" s="158"/>
      <c r="D210" s="152" t="s">
        <v>194</v>
      </c>
      <c r="E210" s="159" t="s">
        <v>1</v>
      </c>
      <c r="F210" s="160" t="s">
        <v>986</v>
      </c>
      <c r="H210" s="161">
        <v>20.57</v>
      </c>
      <c r="I210" s="162"/>
      <c r="L210" s="158"/>
      <c r="M210" s="163"/>
      <c r="T210" s="164"/>
      <c r="AT210" s="159" t="s">
        <v>194</v>
      </c>
      <c r="AU210" s="159" t="s">
        <v>86</v>
      </c>
      <c r="AV210" s="13" t="s">
        <v>86</v>
      </c>
      <c r="AW210" s="13" t="s">
        <v>32</v>
      </c>
      <c r="AX210" s="13" t="s">
        <v>84</v>
      </c>
      <c r="AY210" s="159" t="s">
        <v>130</v>
      </c>
    </row>
    <row r="211" spans="2:65" s="1" customFormat="1" ht="24.2" customHeight="1">
      <c r="B211" s="132"/>
      <c r="C211" s="133" t="s">
        <v>373</v>
      </c>
      <c r="D211" s="133" t="s">
        <v>133</v>
      </c>
      <c r="E211" s="134" t="s">
        <v>987</v>
      </c>
      <c r="F211" s="135" t="s">
        <v>988</v>
      </c>
      <c r="G211" s="136" t="s">
        <v>191</v>
      </c>
      <c r="H211" s="137">
        <v>83.875</v>
      </c>
      <c r="I211" s="138"/>
      <c r="J211" s="139">
        <f>ROUND(I211*H211,2)</f>
        <v>0</v>
      </c>
      <c r="K211" s="135" t="s">
        <v>192</v>
      </c>
      <c r="L211" s="32"/>
      <c r="M211" s="140" t="s">
        <v>1</v>
      </c>
      <c r="N211" s="141" t="s">
        <v>41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137</v>
      </c>
      <c r="AT211" s="144" t="s">
        <v>133</v>
      </c>
      <c r="AU211" s="144" t="s">
        <v>86</v>
      </c>
      <c r="AY211" s="17" t="s">
        <v>130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84</v>
      </c>
      <c r="BK211" s="145">
        <f>ROUND(I211*H211,2)</f>
        <v>0</v>
      </c>
      <c r="BL211" s="17" t="s">
        <v>137</v>
      </c>
      <c r="BM211" s="144" t="s">
        <v>989</v>
      </c>
    </row>
    <row r="212" spans="2:65" s="12" customFormat="1" ht="11.25">
      <c r="B212" s="151"/>
      <c r="D212" s="152" t="s">
        <v>194</v>
      </c>
      <c r="E212" s="153" t="s">
        <v>1</v>
      </c>
      <c r="F212" s="154" t="s">
        <v>990</v>
      </c>
      <c r="H212" s="153" t="s">
        <v>1</v>
      </c>
      <c r="I212" s="155"/>
      <c r="L212" s="151"/>
      <c r="M212" s="156"/>
      <c r="T212" s="157"/>
      <c r="AT212" s="153" t="s">
        <v>194</v>
      </c>
      <c r="AU212" s="153" t="s">
        <v>86</v>
      </c>
      <c r="AV212" s="12" t="s">
        <v>84</v>
      </c>
      <c r="AW212" s="12" t="s">
        <v>32</v>
      </c>
      <c r="AX212" s="12" t="s">
        <v>76</v>
      </c>
      <c r="AY212" s="153" t="s">
        <v>130</v>
      </c>
    </row>
    <row r="213" spans="2:65" s="13" customFormat="1" ht="11.25">
      <c r="B213" s="158"/>
      <c r="D213" s="152" t="s">
        <v>194</v>
      </c>
      <c r="E213" s="159" t="s">
        <v>1</v>
      </c>
      <c r="F213" s="160" t="s">
        <v>991</v>
      </c>
      <c r="H213" s="161">
        <v>83.875</v>
      </c>
      <c r="I213" s="162"/>
      <c r="L213" s="158"/>
      <c r="M213" s="163"/>
      <c r="T213" s="164"/>
      <c r="AT213" s="159" t="s">
        <v>194</v>
      </c>
      <c r="AU213" s="159" t="s">
        <v>86</v>
      </c>
      <c r="AV213" s="13" t="s">
        <v>86</v>
      </c>
      <c r="AW213" s="13" t="s">
        <v>32</v>
      </c>
      <c r="AX213" s="13" t="s">
        <v>84</v>
      </c>
      <c r="AY213" s="159" t="s">
        <v>130</v>
      </c>
    </row>
    <row r="214" spans="2:65" s="1" customFormat="1" ht="24.2" customHeight="1">
      <c r="B214" s="132"/>
      <c r="C214" s="133" t="s">
        <v>378</v>
      </c>
      <c r="D214" s="133" t="s">
        <v>133</v>
      </c>
      <c r="E214" s="134" t="s">
        <v>527</v>
      </c>
      <c r="F214" s="135" t="s">
        <v>528</v>
      </c>
      <c r="G214" s="136" t="s">
        <v>191</v>
      </c>
      <c r="H214" s="137">
        <v>582.6</v>
      </c>
      <c r="I214" s="138"/>
      <c r="J214" s="139">
        <f>ROUND(I214*H214,2)</f>
        <v>0</v>
      </c>
      <c r="K214" s="135" t="s">
        <v>192</v>
      </c>
      <c r="L214" s="32"/>
      <c r="M214" s="140" t="s">
        <v>1</v>
      </c>
      <c r="N214" s="141" t="s">
        <v>41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137</v>
      </c>
      <c r="AT214" s="144" t="s">
        <v>133</v>
      </c>
      <c r="AU214" s="144" t="s">
        <v>86</v>
      </c>
      <c r="AY214" s="17" t="s">
        <v>130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84</v>
      </c>
      <c r="BK214" s="145">
        <f>ROUND(I214*H214,2)</f>
        <v>0</v>
      </c>
      <c r="BL214" s="17" t="s">
        <v>137</v>
      </c>
      <c r="BM214" s="144" t="s">
        <v>992</v>
      </c>
    </row>
    <row r="215" spans="2:65" s="13" customFormat="1" ht="11.25">
      <c r="B215" s="158"/>
      <c r="D215" s="152" t="s">
        <v>194</v>
      </c>
      <c r="E215" s="159" t="s">
        <v>1</v>
      </c>
      <c r="F215" s="160" t="s">
        <v>993</v>
      </c>
      <c r="H215" s="161">
        <v>512</v>
      </c>
      <c r="I215" s="162"/>
      <c r="L215" s="158"/>
      <c r="M215" s="163"/>
      <c r="T215" s="164"/>
      <c r="AT215" s="159" t="s">
        <v>194</v>
      </c>
      <c r="AU215" s="159" t="s">
        <v>86</v>
      </c>
      <c r="AV215" s="13" t="s">
        <v>86</v>
      </c>
      <c r="AW215" s="13" t="s">
        <v>32</v>
      </c>
      <c r="AX215" s="13" t="s">
        <v>76</v>
      </c>
      <c r="AY215" s="159" t="s">
        <v>130</v>
      </c>
    </row>
    <row r="216" spans="2:65" s="13" customFormat="1" ht="11.25">
      <c r="B216" s="158"/>
      <c r="D216" s="152" t="s">
        <v>194</v>
      </c>
      <c r="E216" s="159" t="s">
        <v>1</v>
      </c>
      <c r="F216" s="160" t="s">
        <v>994</v>
      </c>
      <c r="H216" s="161">
        <v>70.599999999999994</v>
      </c>
      <c r="I216" s="162"/>
      <c r="L216" s="158"/>
      <c r="M216" s="163"/>
      <c r="T216" s="164"/>
      <c r="AT216" s="159" t="s">
        <v>194</v>
      </c>
      <c r="AU216" s="159" t="s">
        <v>86</v>
      </c>
      <c r="AV216" s="13" t="s">
        <v>86</v>
      </c>
      <c r="AW216" s="13" t="s">
        <v>32</v>
      </c>
      <c r="AX216" s="13" t="s">
        <v>76</v>
      </c>
      <c r="AY216" s="159" t="s">
        <v>130</v>
      </c>
    </row>
    <row r="217" spans="2:65" s="14" customFormat="1" ht="11.25">
      <c r="B217" s="165"/>
      <c r="D217" s="152" t="s">
        <v>194</v>
      </c>
      <c r="E217" s="166" t="s">
        <v>1</v>
      </c>
      <c r="F217" s="167" t="s">
        <v>200</v>
      </c>
      <c r="H217" s="168">
        <v>582.6</v>
      </c>
      <c r="I217" s="169"/>
      <c r="L217" s="165"/>
      <c r="M217" s="170"/>
      <c r="T217" s="171"/>
      <c r="AT217" s="166" t="s">
        <v>194</v>
      </c>
      <c r="AU217" s="166" t="s">
        <v>86</v>
      </c>
      <c r="AV217" s="14" t="s">
        <v>137</v>
      </c>
      <c r="AW217" s="14" t="s">
        <v>32</v>
      </c>
      <c r="AX217" s="14" t="s">
        <v>84</v>
      </c>
      <c r="AY217" s="166" t="s">
        <v>130</v>
      </c>
    </row>
    <row r="218" spans="2:65" s="1" customFormat="1" ht="24.2" customHeight="1">
      <c r="B218" s="132"/>
      <c r="C218" s="133" t="s">
        <v>382</v>
      </c>
      <c r="D218" s="133" t="s">
        <v>133</v>
      </c>
      <c r="E218" s="134" t="s">
        <v>542</v>
      </c>
      <c r="F218" s="135" t="s">
        <v>543</v>
      </c>
      <c r="G218" s="136" t="s">
        <v>191</v>
      </c>
      <c r="H218" s="137">
        <v>637.15</v>
      </c>
      <c r="I218" s="138"/>
      <c r="J218" s="139">
        <f>ROUND(I218*H218,2)</f>
        <v>0</v>
      </c>
      <c r="K218" s="135" t="s">
        <v>192</v>
      </c>
      <c r="L218" s="32"/>
      <c r="M218" s="140" t="s">
        <v>1</v>
      </c>
      <c r="N218" s="141" t="s">
        <v>41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137</v>
      </c>
      <c r="AT218" s="144" t="s">
        <v>133</v>
      </c>
      <c r="AU218" s="144" t="s">
        <v>86</v>
      </c>
      <c r="AY218" s="17" t="s">
        <v>130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84</v>
      </c>
      <c r="BK218" s="145">
        <f>ROUND(I218*H218,2)</f>
        <v>0</v>
      </c>
      <c r="BL218" s="17" t="s">
        <v>137</v>
      </c>
      <c r="BM218" s="144" t="s">
        <v>995</v>
      </c>
    </row>
    <row r="219" spans="2:65" s="13" customFormat="1" ht="11.25">
      <c r="B219" s="158"/>
      <c r="D219" s="152" t="s">
        <v>194</v>
      </c>
      <c r="E219" s="159" t="s">
        <v>1</v>
      </c>
      <c r="F219" s="160" t="s">
        <v>996</v>
      </c>
      <c r="H219" s="161">
        <v>549.20000000000005</v>
      </c>
      <c r="I219" s="162"/>
      <c r="L219" s="158"/>
      <c r="M219" s="163"/>
      <c r="T219" s="164"/>
      <c r="AT219" s="159" t="s">
        <v>194</v>
      </c>
      <c r="AU219" s="159" t="s">
        <v>86</v>
      </c>
      <c r="AV219" s="13" t="s">
        <v>86</v>
      </c>
      <c r="AW219" s="13" t="s">
        <v>32</v>
      </c>
      <c r="AX219" s="13" t="s">
        <v>76</v>
      </c>
      <c r="AY219" s="159" t="s">
        <v>130</v>
      </c>
    </row>
    <row r="220" spans="2:65" s="13" customFormat="1" ht="11.25">
      <c r="B220" s="158"/>
      <c r="D220" s="152" t="s">
        <v>194</v>
      </c>
      <c r="E220" s="159" t="s">
        <v>1</v>
      </c>
      <c r="F220" s="160" t="s">
        <v>997</v>
      </c>
      <c r="H220" s="161">
        <v>87.95</v>
      </c>
      <c r="I220" s="162"/>
      <c r="L220" s="158"/>
      <c r="M220" s="163"/>
      <c r="T220" s="164"/>
      <c r="AT220" s="159" t="s">
        <v>194</v>
      </c>
      <c r="AU220" s="159" t="s">
        <v>86</v>
      </c>
      <c r="AV220" s="13" t="s">
        <v>86</v>
      </c>
      <c r="AW220" s="13" t="s">
        <v>32</v>
      </c>
      <c r="AX220" s="13" t="s">
        <v>76</v>
      </c>
      <c r="AY220" s="159" t="s">
        <v>130</v>
      </c>
    </row>
    <row r="221" spans="2:65" s="14" customFormat="1" ht="11.25">
      <c r="B221" s="165"/>
      <c r="D221" s="152" t="s">
        <v>194</v>
      </c>
      <c r="E221" s="166" t="s">
        <v>1</v>
      </c>
      <c r="F221" s="167" t="s">
        <v>200</v>
      </c>
      <c r="H221" s="168">
        <v>637.15000000000009</v>
      </c>
      <c r="I221" s="169"/>
      <c r="L221" s="165"/>
      <c r="M221" s="170"/>
      <c r="T221" s="171"/>
      <c r="AT221" s="166" t="s">
        <v>194</v>
      </c>
      <c r="AU221" s="166" t="s">
        <v>86</v>
      </c>
      <c r="AV221" s="14" t="s">
        <v>137</v>
      </c>
      <c r="AW221" s="14" t="s">
        <v>32</v>
      </c>
      <c r="AX221" s="14" t="s">
        <v>84</v>
      </c>
      <c r="AY221" s="166" t="s">
        <v>130</v>
      </c>
    </row>
    <row r="222" spans="2:65" s="1" customFormat="1" ht="16.5" customHeight="1">
      <c r="B222" s="132"/>
      <c r="C222" s="179" t="s">
        <v>387</v>
      </c>
      <c r="D222" s="179" t="s">
        <v>455</v>
      </c>
      <c r="E222" s="180" t="s">
        <v>514</v>
      </c>
      <c r="F222" s="181" t="s">
        <v>515</v>
      </c>
      <c r="G222" s="182" t="s">
        <v>439</v>
      </c>
      <c r="H222" s="183">
        <v>556.4</v>
      </c>
      <c r="I222" s="184"/>
      <c r="J222" s="185">
        <f>ROUND(I222*H222,2)</f>
        <v>0</v>
      </c>
      <c r="K222" s="181" t="s">
        <v>192</v>
      </c>
      <c r="L222" s="186"/>
      <c r="M222" s="187" t="s">
        <v>1</v>
      </c>
      <c r="N222" s="188" t="s">
        <v>41</v>
      </c>
      <c r="P222" s="142">
        <f>O222*H222</f>
        <v>0</v>
      </c>
      <c r="Q222" s="142">
        <v>1</v>
      </c>
      <c r="R222" s="142">
        <f>Q222*H222</f>
        <v>556.4</v>
      </c>
      <c r="S222" s="142">
        <v>0</v>
      </c>
      <c r="T222" s="143">
        <f>S222*H222</f>
        <v>0</v>
      </c>
      <c r="AR222" s="144" t="s">
        <v>146</v>
      </c>
      <c r="AT222" s="144" t="s">
        <v>455</v>
      </c>
      <c r="AU222" s="144" t="s">
        <v>86</v>
      </c>
      <c r="AY222" s="17" t="s">
        <v>130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84</v>
      </c>
      <c r="BK222" s="145">
        <f>ROUND(I222*H222,2)</f>
        <v>0</v>
      </c>
      <c r="BL222" s="17" t="s">
        <v>137</v>
      </c>
      <c r="BM222" s="144" t="s">
        <v>998</v>
      </c>
    </row>
    <row r="223" spans="2:65" s="12" customFormat="1" ht="11.25">
      <c r="B223" s="151"/>
      <c r="D223" s="152" t="s">
        <v>194</v>
      </c>
      <c r="E223" s="153" t="s">
        <v>1</v>
      </c>
      <c r="F223" s="154" t="s">
        <v>496</v>
      </c>
      <c r="H223" s="153" t="s">
        <v>1</v>
      </c>
      <c r="I223" s="155"/>
      <c r="L223" s="151"/>
      <c r="M223" s="156"/>
      <c r="T223" s="157"/>
      <c r="AT223" s="153" t="s">
        <v>194</v>
      </c>
      <c r="AU223" s="153" t="s">
        <v>86</v>
      </c>
      <c r="AV223" s="12" t="s">
        <v>84</v>
      </c>
      <c r="AW223" s="12" t="s">
        <v>32</v>
      </c>
      <c r="AX223" s="12" t="s">
        <v>76</v>
      </c>
      <c r="AY223" s="153" t="s">
        <v>130</v>
      </c>
    </row>
    <row r="224" spans="2:65" s="13" customFormat="1" ht="11.25">
      <c r="B224" s="158"/>
      <c r="D224" s="152" t="s">
        <v>194</v>
      </c>
      <c r="E224" s="159" t="s">
        <v>1</v>
      </c>
      <c r="F224" s="160" t="s">
        <v>999</v>
      </c>
      <c r="H224" s="161">
        <v>256</v>
      </c>
      <c r="I224" s="162"/>
      <c r="L224" s="158"/>
      <c r="M224" s="163"/>
      <c r="T224" s="164"/>
      <c r="AT224" s="159" t="s">
        <v>194</v>
      </c>
      <c r="AU224" s="159" t="s">
        <v>86</v>
      </c>
      <c r="AV224" s="13" t="s">
        <v>86</v>
      </c>
      <c r="AW224" s="13" t="s">
        <v>32</v>
      </c>
      <c r="AX224" s="13" t="s">
        <v>76</v>
      </c>
      <c r="AY224" s="159" t="s">
        <v>130</v>
      </c>
    </row>
    <row r="225" spans="2:65" s="13" customFormat="1" ht="11.25">
      <c r="B225" s="158"/>
      <c r="D225" s="152" t="s">
        <v>194</v>
      </c>
      <c r="E225" s="159" t="s">
        <v>1</v>
      </c>
      <c r="F225" s="160" t="s">
        <v>1000</v>
      </c>
      <c r="H225" s="161">
        <v>22.2</v>
      </c>
      <c r="I225" s="162"/>
      <c r="L225" s="158"/>
      <c r="M225" s="163"/>
      <c r="T225" s="164"/>
      <c r="AT225" s="159" t="s">
        <v>194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130</v>
      </c>
    </row>
    <row r="226" spans="2:65" s="15" customFormat="1" ht="11.25">
      <c r="B226" s="172"/>
      <c r="D226" s="152" t="s">
        <v>194</v>
      </c>
      <c r="E226" s="173" t="s">
        <v>1</v>
      </c>
      <c r="F226" s="174" t="s">
        <v>277</v>
      </c>
      <c r="H226" s="175">
        <v>278.2</v>
      </c>
      <c r="I226" s="176"/>
      <c r="L226" s="172"/>
      <c r="M226" s="177"/>
      <c r="T226" s="178"/>
      <c r="AT226" s="173" t="s">
        <v>194</v>
      </c>
      <c r="AU226" s="173" t="s">
        <v>86</v>
      </c>
      <c r="AV226" s="15" t="s">
        <v>140</v>
      </c>
      <c r="AW226" s="15" t="s">
        <v>32</v>
      </c>
      <c r="AX226" s="15" t="s">
        <v>76</v>
      </c>
      <c r="AY226" s="173" t="s">
        <v>130</v>
      </c>
    </row>
    <row r="227" spans="2:65" s="13" customFormat="1" ht="11.25">
      <c r="B227" s="158"/>
      <c r="D227" s="152" t="s">
        <v>194</v>
      </c>
      <c r="E227" s="159" t="s">
        <v>1</v>
      </c>
      <c r="F227" s="160" t="s">
        <v>1001</v>
      </c>
      <c r="H227" s="161">
        <v>556.4</v>
      </c>
      <c r="I227" s="162"/>
      <c r="L227" s="158"/>
      <c r="M227" s="163"/>
      <c r="T227" s="164"/>
      <c r="AT227" s="159" t="s">
        <v>194</v>
      </c>
      <c r="AU227" s="159" t="s">
        <v>86</v>
      </c>
      <c r="AV227" s="13" t="s">
        <v>86</v>
      </c>
      <c r="AW227" s="13" t="s">
        <v>32</v>
      </c>
      <c r="AX227" s="13" t="s">
        <v>84</v>
      </c>
      <c r="AY227" s="159" t="s">
        <v>130</v>
      </c>
    </row>
    <row r="228" spans="2:65" s="1" customFormat="1" ht="21.75" customHeight="1">
      <c r="B228" s="132"/>
      <c r="C228" s="133" t="s">
        <v>392</v>
      </c>
      <c r="D228" s="133" t="s">
        <v>133</v>
      </c>
      <c r="E228" s="134" t="s">
        <v>547</v>
      </c>
      <c r="F228" s="135" t="s">
        <v>548</v>
      </c>
      <c r="G228" s="136" t="s">
        <v>191</v>
      </c>
      <c r="H228" s="137">
        <v>512</v>
      </c>
      <c r="I228" s="138"/>
      <c r="J228" s="139">
        <f>ROUND(I228*H228,2)</f>
        <v>0</v>
      </c>
      <c r="K228" s="135" t="s">
        <v>192</v>
      </c>
      <c r="L228" s="32"/>
      <c r="M228" s="140" t="s">
        <v>1</v>
      </c>
      <c r="N228" s="141" t="s">
        <v>41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137</v>
      </c>
      <c r="AT228" s="144" t="s">
        <v>133</v>
      </c>
      <c r="AU228" s="144" t="s">
        <v>86</v>
      </c>
      <c r="AY228" s="17" t="s">
        <v>130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84</v>
      </c>
      <c r="BK228" s="145">
        <f>ROUND(I228*H228,2)</f>
        <v>0</v>
      </c>
      <c r="BL228" s="17" t="s">
        <v>137</v>
      </c>
      <c r="BM228" s="144" t="s">
        <v>1002</v>
      </c>
    </row>
    <row r="229" spans="2:65" s="13" customFormat="1" ht="11.25">
      <c r="B229" s="158"/>
      <c r="D229" s="152" t="s">
        <v>194</v>
      </c>
      <c r="E229" s="159" t="s">
        <v>1</v>
      </c>
      <c r="F229" s="160" t="s">
        <v>1003</v>
      </c>
      <c r="H229" s="161">
        <v>512</v>
      </c>
      <c r="I229" s="162"/>
      <c r="L229" s="158"/>
      <c r="M229" s="163"/>
      <c r="T229" s="164"/>
      <c r="AT229" s="159" t="s">
        <v>194</v>
      </c>
      <c r="AU229" s="159" t="s">
        <v>86</v>
      </c>
      <c r="AV229" s="13" t="s">
        <v>86</v>
      </c>
      <c r="AW229" s="13" t="s">
        <v>32</v>
      </c>
      <c r="AX229" s="13" t="s">
        <v>84</v>
      </c>
      <c r="AY229" s="159" t="s">
        <v>130</v>
      </c>
    </row>
    <row r="230" spans="2:65" s="1" customFormat="1" ht="33" customHeight="1">
      <c r="B230" s="132"/>
      <c r="C230" s="133" t="s">
        <v>396</v>
      </c>
      <c r="D230" s="133" t="s">
        <v>133</v>
      </c>
      <c r="E230" s="134" t="s">
        <v>552</v>
      </c>
      <c r="F230" s="135" t="s">
        <v>553</v>
      </c>
      <c r="G230" s="136" t="s">
        <v>191</v>
      </c>
      <c r="H230" s="137">
        <v>512</v>
      </c>
      <c r="I230" s="138"/>
      <c r="J230" s="139">
        <f>ROUND(I230*H230,2)</f>
        <v>0</v>
      </c>
      <c r="K230" s="135" t="s">
        <v>218</v>
      </c>
      <c r="L230" s="32"/>
      <c r="M230" s="140" t="s">
        <v>1</v>
      </c>
      <c r="N230" s="141" t="s">
        <v>41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137</v>
      </c>
      <c r="AT230" s="144" t="s">
        <v>133</v>
      </c>
      <c r="AU230" s="144" t="s">
        <v>86</v>
      </c>
      <c r="AY230" s="17" t="s">
        <v>130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84</v>
      </c>
      <c r="BK230" s="145">
        <f>ROUND(I230*H230,2)</f>
        <v>0</v>
      </c>
      <c r="BL230" s="17" t="s">
        <v>137</v>
      </c>
      <c r="BM230" s="144" t="s">
        <v>1004</v>
      </c>
    </row>
    <row r="231" spans="2:65" s="1" customFormat="1" ht="24.2" customHeight="1">
      <c r="B231" s="132"/>
      <c r="C231" s="133" t="s">
        <v>401</v>
      </c>
      <c r="D231" s="133" t="s">
        <v>133</v>
      </c>
      <c r="E231" s="134" t="s">
        <v>557</v>
      </c>
      <c r="F231" s="135" t="s">
        <v>558</v>
      </c>
      <c r="G231" s="136" t="s">
        <v>191</v>
      </c>
      <c r="H231" s="137">
        <v>512</v>
      </c>
      <c r="I231" s="138"/>
      <c r="J231" s="139">
        <f>ROUND(I231*H231,2)</f>
        <v>0</v>
      </c>
      <c r="K231" s="135" t="s">
        <v>192</v>
      </c>
      <c r="L231" s="32"/>
      <c r="M231" s="140" t="s">
        <v>1</v>
      </c>
      <c r="N231" s="141" t="s">
        <v>41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137</v>
      </c>
      <c r="AT231" s="144" t="s">
        <v>133</v>
      </c>
      <c r="AU231" s="144" t="s">
        <v>86</v>
      </c>
      <c r="AY231" s="17" t="s">
        <v>130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84</v>
      </c>
      <c r="BK231" s="145">
        <f>ROUND(I231*H231,2)</f>
        <v>0</v>
      </c>
      <c r="BL231" s="17" t="s">
        <v>137</v>
      </c>
      <c r="BM231" s="144" t="s">
        <v>1005</v>
      </c>
    </row>
    <row r="232" spans="2:65" s="1" customFormat="1" ht="33" customHeight="1">
      <c r="B232" s="132"/>
      <c r="C232" s="133" t="s">
        <v>405</v>
      </c>
      <c r="D232" s="133" t="s">
        <v>133</v>
      </c>
      <c r="E232" s="134" t="s">
        <v>599</v>
      </c>
      <c r="F232" s="135" t="s">
        <v>600</v>
      </c>
      <c r="G232" s="136" t="s">
        <v>191</v>
      </c>
      <c r="H232" s="137">
        <v>74</v>
      </c>
      <c r="I232" s="138"/>
      <c r="J232" s="139">
        <f>ROUND(I232*H232,2)</f>
        <v>0</v>
      </c>
      <c r="K232" s="135" t="s">
        <v>192</v>
      </c>
      <c r="L232" s="32"/>
      <c r="M232" s="140" t="s">
        <v>1</v>
      </c>
      <c r="N232" s="141" t="s">
        <v>41</v>
      </c>
      <c r="P232" s="142">
        <f>O232*H232</f>
        <v>0</v>
      </c>
      <c r="Q232" s="142">
        <v>9.0620000000000006E-2</v>
      </c>
      <c r="R232" s="142">
        <f>Q232*H232</f>
        <v>6.7058800000000005</v>
      </c>
      <c r="S232" s="142">
        <v>0</v>
      </c>
      <c r="T232" s="143">
        <f>S232*H232</f>
        <v>0</v>
      </c>
      <c r="AR232" s="144" t="s">
        <v>137</v>
      </c>
      <c r="AT232" s="144" t="s">
        <v>133</v>
      </c>
      <c r="AU232" s="144" t="s">
        <v>86</v>
      </c>
      <c r="AY232" s="17" t="s">
        <v>130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84</v>
      </c>
      <c r="BK232" s="145">
        <f>ROUND(I232*H232,2)</f>
        <v>0</v>
      </c>
      <c r="BL232" s="17" t="s">
        <v>137</v>
      </c>
      <c r="BM232" s="144" t="s">
        <v>1006</v>
      </c>
    </row>
    <row r="233" spans="2:65" s="13" customFormat="1" ht="11.25">
      <c r="B233" s="158"/>
      <c r="D233" s="152" t="s">
        <v>194</v>
      </c>
      <c r="E233" s="159" t="s">
        <v>1</v>
      </c>
      <c r="F233" s="160" t="s">
        <v>1007</v>
      </c>
      <c r="H233" s="161">
        <v>74</v>
      </c>
      <c r="I233" s="162"/>
      <c r="L233" s="158"/>
      <c r="M233" s="163"/>
      <c r="T233" s="164"/>
      <c r="AT233" s="159" t="s">
        <v>194</v>
      </c>
      <c r="AU233" s="159" t="s">
        <v>86</v>
      </c>
      <c r="AV233" s="13" t="s">
        <v>86</v>
      </c>
      <c r="AW233" s="13" t="s">
        <v>32</v>
      </c>
      <c r="AX233" s="13" t="s">
        <v>84</v>
      </c>
      <c r="AY233" s="159" t="s">
        <v>130</v>
      </c>
    </row>
    <row r="234" spans="2:65" s="1" customFormat="1" ht="24.2" customHeight="1">
      <c r="B234" s="132"/>
      <c r="C234" s="179" t="s">
        <v>410</v>
      </c>
      <c r="D234" s="179" t="s">
        <v>455</v>
      </c>
      <c r="E234" s="180" t="s">
        <v>621</v>
      </c>
      <c r="F234" s="181" t="s">
        <v>1008</v>
      </c>
      <c r="G234" s="182" t="s">
        <v>191</v>
      </c>
      <c r="H234" s="183">
        <v>4.0220000000000002</v>
      </c>
      <c r="I234" s="184"/>
      <c r="J234" s="185">
        <f>ROUND(I234*H234,2)</f>
        <v>0</v>
      </c>
      <c r="K234" s="181" t="s">
        <v>1</v>
      </c>
      <c r="L234" s="186"/>
      <c r="M234" s="187" t="s">
        <v>1</v>
      </c>
      <c r="N234" s="188" t="s">
        <v>41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146</v>
      </c>
      <c r="AT234" s="144" t="s">
        <v>455</v>
      </c>
      <c r="AU234" s="144" t="s">
        <v>86</v>
      </c>
      <c r="AY234" s="17" t="s">
        <v>130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84</v>
      </c>
      <c r="BK234" s="145">
        <f>ROUND(I234*H234,2)</f>
        <v>0</v>
      </c>
      <c r="BL234" s="17" t="s">
        <v>137</v>
      </c>
      <c r="BM234" s="144" t="s">
        <v>1009</v>
      </c>
    </row>
    <row r="235" spans="2:65" s="13" customFormat="1" ht="11.25">
      <c r="B235" s="158"/>
      <c r="D235" s="152" t="s">
        <v>194</v>
      </c>
      <c r="E235" s="159" t="s">
        <v>1</v>
      </c>
      <c r="F235" s="160" t="s">
        <v>1010</v>
      </c>
      <c r="H235" s="161">
        <v>3.8250000000000002</v>
      </c>
      <c r="I235" s="162"/>
      <c r="L235" s="158"/>
      <c r="M235" s="163"/>
      <c r="T235" s="164"/>
      <c r="AT235" s="159" t="s">
        <v>194</v>
      </c>
      <c r="AU235" s="159" t="s">
        <v>86</v>
      </c>
      <c r="AV235" s="13" t="s">
        <v>86</v>
      </c>
      <c r="AW235" s="13" t="s">
        <v>32</v>
      </c>
      <c r="AX235" s="13" t="s">
        <v>76</v>
      </c>
      <c r="AY235" s="159" t="s">
        <v>130</v>
      </c>
    </row>
    <row r="236" spans="2:65" s="13" customFormat="1" ht="11.25">
      <c r="B236" s="158"/>
      <c r="D236" s="152" t="s">
        <v>194</v>
      </c>
      <c r="E236" s="159" t="s">
        <v>1</v>
      </c>
      <c r="F236" s="160" t="s">
        <v>1011</v>
      </c>
      <c r="H236" s="161">
        <v>4.0220000000000002</v>
      </c>
      <c r="I236" s="162"/>
      <c r="L236" s="158"/>
      <c r="M236" s="163"/>
      <c r="T236" s="164"/>
      <c r="AT236" s="159" t="s">
        <v>194</v>
      </c>
      <c r="AU236" s="159" t="s">
        <v>86</v>
      </c>
      <c r="AV236" s="13" t="s">
        <v>86</v>
      </c>
      <c r="AW236" s="13" t="s">
        <v>32</v>
      </c>
      <c r="AX236" s="13" t="s">
        <v>84</v>
      </c>
      <c r="AY236" s="159" t="s">
        <v>130</v>
      </c>
    </row>
    <row r="237" spans="2:65" s="1" customFormat="1" ht="24.2" customHeight="1">
      <c r="B237" s="132"/>
      <c r="C237" s="179" t="s">
        <v>422</v>
      </c>
      <c r="D237" s="179" t="s">
        <v>455</v>
      </c>
      <c r="E237" s="180" t="s">
        <v>627</v>
      </c>
      <c r="F237" s="181" t="s">
        <v>1012</v>
      </c>
      <c r="G237" s="182" t="s">
        <v>191</v>
      </c>
      <c r="H237" s="183">
        <v>73.688999999999993</v>
      </c>
      <c r="I237" s="184"/>
      <c r="J237" s="185">
        <f>ROUND(I237*H237,2)</f>
        <v>0</v>
      </c>
      <c r="K237" s="181" t="s">
        <v>1</v>
      </c>
      <c r="L237" s="186"/>
      <c r="M237" s="187" t="s">
        <v>1</v>
      </c>
      <c r="N237" s="188" t="s">
        <v>41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146</v>
      </c>
      <c r="AT237" s="144" t="s">
        <v>455</v>
      </c>
      <c r="AU237" s="144" t="s">
        <v>86</v>
      </c>
      <c r="AY237" s="17" t="s">
        <v>130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84</v>
      </c>
      <c r="BK237" s="145">
        <f>ROUND(I237*H237,2)</f>
        <v>0</v>
      </c>
      <c r="BL237" s="17" t="s">
        <v>137</v>
      </c>
      <c r="BM237" s="144" t="s">
        <v>1013</v>
      </c>
    </row>
    <row r="238" spans="2:65" s="13" customFormat="1" ht="11.25">
      <c r="B238" s="158"/>
      <c r="D238" s="152" t="s">
        <v>194</v>
      </c>
      <c r="E238" s="159" t="s">
        <v>1</v>
      </c>
      <c r="F238" s="160" t="s">
        <v>1014</v>
      </c>
      <c r="H238" s="161">
        <v>73.688999999999993</v>
      </c>
      <c r="I238" s="162"/>
      <c r="L238" s="158"/>
      <c r="M238" s="163"/>
      <c r="T238" s="164"/>
      <c r="AT238" s="159" t="s">
        <v>194</v>
      </c>
      <c r="AU238" s="159" t="s">
        <v>86</v>
      </c>
      <c r="AV238" s="13" t="s">
        <v>86</v>
      </c>
      <c r="AW238" s="13" t="s">
        <v>32</v>
      </c>
      <c r="AX238" s="13" t="s">
        <v>84</v>
      </c>
      <c r="AY238" s="159" t="s">
        <v>130</v>
      </c>
    </row>
    <row r="239" spans="2:65" s="11" customFormat="1" ht="22.9" customHeight="1">
      <c r="B239" s="120"/>
      <c r="D239" s="121" t="s">
        <v>75</v>
      </c>
      <c r="E239" s="130" t="s">
        <v>160</v>
      </c>
      <c r="F239" s="130" t="s">
        <v>673</v>
      </c>
      <c r="I239" s="123"/>
      <c r="J239" s="131">
        <f>BK239</f>
        <v>0</v>
      </c>
      <c r="L239" s="120"/>
      <c r="M239" s="125"/>
      <c r="P239" s="126">
        <f>SUM(P240:P254)</f>
        <v>0</v>
      </c>
      <c r="R239" s="126">
        <f>SUM(R240:R254)</f>
        <v>13.12193162</v>
      </c>
      <c r="T239" s="127">
        <f>SUM(T240:T254)</f>
        <v>0</v>
      </c>
      <c r="AR239" s="121" t="s">
        <v>84</v>
      </c>
      <c r="AT239" s="128" t="s">
        <v>75</v>
      </c>
      <c r="AU239" s="128" t="s">
        <v>84</v>
      </c>
      <c r="AY239" s="121" t="s">
        <v>130</v>
      </c>
      <c r="BK239" s="129">
        <f>SUM(BK240:BK254)</f>
        <v>0</v>
      </c>
    </row>
    <row r="240" spans="2:65" s="1" customFormat="1" ht="33" customHeight="1">
      <c r="B240" s="132"/>
      <c r="C240" s="133" t="s">
        <v>428</v>
      </c>
      <c r="D240" s="133" t="s">
        <v>133</v>
      </c>
      <c r="E240" s="134" t="s">
        <v>750</v>
      </c>
      <c r="F240" s="135" t="s">
        <v>751</v>
      </c>
      <c r="G240" s="136" t="s">
        <v>249</v>
      </c>
      <c r="H240" s="137">
        <v>35</v>
      </c>
      <c r="I240" s="138"/>
      <c r="J240" s="139">
        <f>ROUND(I240*H240,2)</f>
        <v>0</v>
      </c>
      <c r="K240" s="135" t="s">
        <v>192</v>
      </c>
      <c r="L240" s="32"/>
      <c r="M240" s="140" t="s">
        <v>1</v>
      </c>
      <c r="N240" s="141" t="s">
        <v>41</v>
      </c>
      <c r="P240" s="142">
        <f>O240*H240</f>
        <v>0</v>
      </c>
      <c r="Q240" s="142">
        <v>0.15540000000000001</v>
      </c>
      <c r="R240" s="142">
        <f>Q240*H240</f>
        <v>5.4390000000000001</v>
      </c>
      <c r="S240" s="142">
        <v>0</v>
      </c>
      <c r="T240" s="143">
        <f>S240*H240</f>
        <v>0</v>
      </c>
      <c r="AR240" s="144" t="s">
        <v>137</v>
      </c>
      <c r="AT240" s="144" t="s">
        <v>133</v>
      </c>
      <c r="AU240" s="144" t="s">
        <v>86</v>
      </c>
      <c r="AY240" s="17" t="s">
        <v>130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84</v>
      </c>
      <c r="BK240" s="145">
        <f>ROUND(I240*H240,2)</f>
        <v>0</v>
      </c>
      <c r="BL240" s="17" t="s">
        <v>137</v>
      </c>
      <c r="BM240" s="144" t="s">
        <v>1015</v>
      </c>
    </row>
    <row r="241" spans="2:65" s="13" customFormat="1" ht="11.25">
      <c r="B241" s="158"/>
      <c r="D241" s="152" t="s">
        <v>194</v>
      </c>
      <c r="E241" s="159" t="s">
        <v>1</v>
      </c>
      <c r="F241" s="160" t="s">
        <v>1016</v>
      </c>
      <c r="H241" s="161">
        <v>35</v>
      </c>
      <c r="I241" s="162"/>
      <c r="L241" s="158"/>
      <c r="M241" s="163"/>
      <c r="T241" s="164"/>
      <c r="AT241" s="159" t="s">
        <v>194</v>
      </c>
      <c r="AU241" s="159" t="s">
        <v>86</v>
      </c>
      <c r="AV241" s="13" t="s">
        <v>86</v>
      </c>
      <c r="AW241" s="13" t="s">
        <v>32</v>
      </c>
      <c r="AX241" s="13" t="s">
        <v>84</v>
      </c>
      <c r="AY241" s="159" t="s">
        <v>130</v>
      </c>
    </row>
    <row r="242" spans="2:65" s="1" customFormat="1" ht="24.2" customHeight="1">
      <c r="B242" s="132"/>
      <c r="C242" s="179" t="s">
        <v>432</v>
      </c>
      <c r="D242" s="179" t="s">
        <v>455</v>
      </c>
      <c r="E242" s="180" t="s">
        <v>756</v>
      </c>
      <c r="F242" s="181" t="s">
        <v>757</v>
      </c>
      <c r="G242" s="182" t="s">
        <v>249</v>
      </c>
      <c r="H242" s="183">
        <v>1.05</v>
      </c>
      <c r="I242" s="184"/>
      <c r="J242" s="185">
        <f>ROUND(I242*H242,2)</f>
        <v>0</v>
      </c>
      <c r="K242" s="181" t="s">
        <v>218</v>
      </c>
      <c r="L242" s="186"/>
      <c r="M242" s="187" t="s">
        <v>1</v>
      </c>
      <c r="N242" s="188" t="s">
        <v>41</v>
      </c>
      <c r="P242" s="142">
        <f>O242*H242</f>
        <v>0</v>
      </c>
      <c r="Q242" s="142">
        <v>6.5670000000000006E-2</v>
      </c>
      <c r="R242" s="142">
        <f>Q242*H242</f>
        <v>6.8953500000000015E-2</v>
      </c>
      <c r="S242" s="142">
        <v>0</v>
      </c>
      <c r="T242" s="143">
        <f>S242*H242</f>
        <v>0</v>
      </c>
      <c r="AR242" s="144" t="s">
        <v>146</v>
      </c>
      <c r="AT242" s="144" t="s">
        <v>455</v>
      </c>
      <c r="AU242" s="144" t="s">
        <v>86</v>
      </c>
      <c r="AY242" s="17" t="s">
        <v>130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84</v>
      </c>
      <c r="BK242" s="145">
        <f>ROUND(I242*H242,2)</f>
        <v>0</v>
      </c>
      <c r="BL242" s="17" t="s">
        <v>137</v>
      </c>
      <c r="BM242" s="144" t="s">
        <v>1017</v>
      </c>
    </row>
    <row r="243" spans="2:65" s="13" customFormat="1" ht="11.25">
      <c r="B243" s="158"/>
      <c r="D243" s="152" t="s">
        <v>194</v>
      </c>
      <c r="E243" s="159" t="s">
        <v>1</v>
      </c>
      <c r="F243" s="160" t="s">
        <v>1018</v>
      </c>
      <c r="H243" s="161">
        <v>1.05</v>
      </c>
      <c r="I243" s="162"/>
      <c r="L243" s="158"/>
      <c r="M243" s="163"/>
      <c r="T243" s="164"/>
      <c r="AT243" s="159" t="s">
        <v>194</v>
      </c>
      <c r="AU243" s="159" t="s">
        <v>86</v>
      </c>
      <c r="AV243" s="13" t="s">
        <v>86</v>
      </c>
      <c r="AW243" s="13" t="s">
        <v>32</v>
      </c>
      <c r="AX243" s="13" t="s">
        <v>84</v>
      </c>
      <c r="AY243" s="159" t="s">
        <v>130</v>
      </c>
    </row>
    <row r="244" spans="2:65" s="1" customFormat="1" ht="16.5" customHeight="1">
      <c r="B244" s="132"/>
      <c r="C244" s="179" t="s">
        <v>436</v>
      </c>
      <c r="D244" s="179" t="s">
        <v>455</v>
      </c>
      <c r="E244" s="180" t="s">
        <v>762</v>
      </c>
      <c r="F244" s="181" t="s">
        <v>763</v>
      </c>
      <c r="G244" s="182" t="s">
        <v>249</v>
      </c>
      <c r="H244" s="183">
        <v>35.700000000000003</v>
      </c>
      <c r="I244" s="184"/>
      <c r="J244" s="185">
        <f>ROUND(I244*H244,2)</f>
        <v>0</v>
      </c>
      <c r="K244" s="181" t="s">
        <v>218</v>
      </c>
      <c r="L244" s="186"/>
      <c r="M244" s="187" t="s">
        <v>1</v>
      </c>
      <c r="N244" s="188" t="s">
        <v>41</v>
      </c>
      <c r="P244" s="142">
        <f>O244*H244</f>
        <v>0</v>
      </c>
      <c r="Q244" s="142">
        <v>0.08</v>
      </c>
      <c r="R244" s="142">
        <f>Q244*H244</f>
        <v>2.8560000000000003</v>
      </c>
      <c r="S244" s="142">
        <v>0</v>
      </c>
      <c r="T244" s="143">
        <f>S244*H244</f>
        <v>0</v>
      </c>
      <c r="AR244" s="144" t="s">
        <v>146</v>
      </c>
      <c r="AT244" s="144" t="s">
        <v>455</v>
      </c>
      <c r="AU244" s="144" t="s">
        <v>86</v>
      </c>
      <c r="AY244" s="17" t="s">
        <v>130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84</v>
      </c>
      <c r="BK244" s="145">
        <f>ROUND(I244*H244,2)</f>
        <v>0</v>
      </c>
      <c r="BL244" s="17" t="s">
        <v>137</v>
      </c>
      <c r="BM244" s="144" t="s">
        <v>1019</v>
      </c>
    </row>
    <row r="245" spans="2:65" s="13" customFormat="1" ht="11.25">
      <c r="B245" s="158"/>
      <c r="D245" s="152" t="s">
        <v>194</v>
      </c>
      <c r="E245" s="159" t="s">
        <v>1</v>
      </c>
      <c r="F245" s="160" t="s">
        <v>1020</v>
      </c>
      <c r="H245" s="161">
        <v>34</v>
      </c>
      <c r="I245" s="162"/>
      <c r="L245" s="158"/>
      <c r="M245" s="163"/>
      <c r="T245" s="164"/>
      <c r="AT245" s="159" t="s">
        <v>194</v>
      </c>
      <c r="AU245" s="159" t="s">
        <v>86</v>
      </c>
      <c r="AV245" s="13" t="s">
        <v>86</v>
      </c>
      <c r="AW245" s="13" t="s">
        <v>32</v>
      </c>
      <c r="AX245" s="13" t="s">
        <v>76</v>
      </c>
      <c r="AY245" s="159" t="s">
        <v>130</v>
      </c>
    </row>
    <row r="246" spans="2:65" s="13" customFormat="1" ht="11.25">
      <c r="B246" s="158"/>
      <c r="D246" s="152" t="s">
        <v>194</v>
      </c>
      <c r="E246" s="159" t="s">
        <v>1</v>
      </c>
      <c r="F246" s="160" t="s">
        <v>760</v>
      </c>
      <c r="H246" s="161">
        <v>35.700000000000003</v>
      </c>
      <c r="I246" s="162"/>
      <c r="L246" s="158"/>
      <c r="M246" s="163"/>
      <c r="T246" s="164"/>
      <c r="AT246" s="159" t="s">
        <v>194</v>
      </c>
      <c r="AU246" s="159" t="s">
        <v>86</v>
      </c>
      <c r="AV246" s="13" t="s">
        <v>86</v>
      </c>
      <c r="AW246" s="13" t="s">
        <v>32</v>
      </c>
      <c r="AX246" s="13" t="s">
        <v>84</v>
      </c>
      <c r="AY246" s="159" t="s">
        <v>130</v>
      </c>
    </row>
    <row r="247" spans="2:65" s="1" customFormat="1" ht="33" customHeight="1">
      <c r="B247" s="132"/>
      <c r="C247" s="133" t="s">
        <v>443</v>
      </c>
      <c r="D247" s="133" t="s">
        <v>133</v>
      </c>
      <c r="E247" s="134" t="s">
        <v>785</v>
      </c>
      <c r="F247" s="135" t="s">
        <v>786</v>
      </c>
      <c r="G247" s="136" t="s">
        <v>249</v>
      </c>
      <c r="H247" s="137">
        <v>17</v>
      </c>
      <c r="I247" s="138"/>
      <c r="J247" s="139">
        <f>ROUND(I247*H247,2)</f>
        <v>0</v>
      </c>
      <c r="K247" s="135" t="s">
        <v>192</v>
      </c>
      <c r="L247" s="32"/>
      <c r="M247" s="140" t="s">
        <v>1</v>
      </c>
      <c r="N247" s="141" t="s">
        <v>41</v>
      </c>
      <c r="P247" s="142">
        <f>O247*H247</f>
        <v>0</v>
      </c>
      <c r="Q247" s="142">
        <v>0.1295</v>
      </c>
      <c r="R247" s="142">
        <f>Q247*H247</f>
        <v>2.2015000000000002</v>
      </c>
      <c r="S247" s="142">
        <v>0</v>
      </c>
      <c r="T247" s="143">
        <f>S247*H247</f>
        <v>0</v>
      </c>
      <c r="AR247" s="144" t="s">
        <v>137</v>
      </c>
      <c r="AT247" s="144" t="s">
        <v>133</v>
      </c>
      <c r="AU247" s="144" t="s">
        <v>86</v>
      </c>
      <c r="AY247" s="17" t="s">
        <v>130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84</v>
      </c>
      <c r="BK247" s="145">
        <f>ROUND(I247*H247,2)</f>
        <v>0</v>
      </c>
      <c r="BL247" s="17" t="s">
        <v>137</v>
      </c>
      <c r="BM247" s="144" t="s">
        <v>1021</v>
      </c>
    </row>
    <row r="248" spans="2:65" s="13" customFormat="1" ht="11.25">
      <c r="B248" s="158"/>
      <c r="D248" s="152" t="s">
        <v>194</v>
      </c>
      <c r="E248" s="159" t="s">
        <v>1</v>
      </c>
      <c r="F248" s="160" t="s">
        <v>1022</v>
      </c>
      <c r="H248" s="161">
        <v>17</v>
      </c>
      <c r="I248" s="162"/>
      <c r="L248" s="158"/>
      <c r="M248" s="163"/>
      <c r="T248" s="164"/>
      <c r="AT248" s="159" t="s">
        <v>194</v>
      </c>
      <c r="AU248" s="159" t="s">
        <v>86</v>
      </c>
      <c r="AV248" s="13" t="s">
        <v>86</v>
      </c>
      <c r="AW248" s="13" t="s">
        <v>32</v>
      </c>
      <c r="AX248" s="13" t="s">
        <v>84</v>
      </c>
      <c r="AY248" s="159" t="s">
        <v>130</v>
      </c>
    </row>
    <row r="249" spans="2:65" s="1" customFormat="1" ht="16.5" customHeight="1">
      <c r="B249" s="132"/>
      <c r="C249" s="179" t="s">
        <v>449</v>
      </c>
      <c r="D249" s="179" t="s">
        <v>455</v>
      </c>
      <c r="E249" s="180" t="s">
        <v>793</v>
      </c>
      <c r="F249" s="181" t="s">
        <v>794</v>
      </c>
      <c r="G249" s="182" t="s">
        <v>249</v>
      </c>
      <c r="H249" s="183">
        <v>17.850000000000001</v>
      </c>
      <c r="I249" s="184"/>
      <c r="J249" s="185">
        <f>ROUND(I249*H249,2)</f>
        <v>0</v>
      </c>
      <c r="K249" s="181" t="s">
        <v>218</v>
      </c>
      <c r="L249" s="186"/>
      <c r="M249" s="187" t="s">
        <v>1</v>
      </c>
      <c r="N249" s="188" t="s">
        <v>41</v>
      </c>
      <c r="P249" s="142">
        <f>O249*H249</f>
        <v>0</v>
      </c>
      <c r="Q249" s="142">
        <v>3.3500000000000002E-2</v>
      </c>
      <c r="R249" s="142">
        <f>Q249*H249</f>
        <v>0.59797500000000003</v>
      </c>
      <c r="S249" s="142">
        <v>0</v>
      </c>
      <c r="T249" s="143">
        <f>S249*H249</f>
        <v>0</v>
      </c>
      <c r="AR249" s="144" t="s">
        <v>146</v>
      </c>
      <c r="AT249" s="144" t="s">
        <v>455</v>
      </c>
      <c r="AU249" s="144" t="s">
        <v>86</v>
      </c>
      <c r="AY249" s="17" t="s">
        <v>130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84</v>
      </c>
      <c r="BK249" s="145">
        <f>ROUND(I249*H249,2)</f>
        <v>0</v>
      </c>
      <c r="BL249" s="17" t="s">
        <v>137</v>
      </c>
      <c r="BM249" s="144" t="s">
        <v>1023</v>
      </c>
    </row>
    <row r="250" spans="2:65" s="13" customFormat="1" ht="11.25">
      <c r="B250" s="158"/>
      <c r="D250" s="152" t="s">
        <v>194</v>
      </c>
      <c r="E250" s="159" t="s">
        <v>1</v>
      </c>
      <c r="F250" s="160" t="s">
        <v>1024</v>
      </c>
      <c r="H250" s="161">
        <v>17.850000000000001</v>
      </c>
      <c r="I250" s="162"/>
      <c r="L250" s="158"/>
      <c r="M250" s="163"/>
      <c r="T250" s="164"/>
      <c r="AT250" s="159" t="s">
        <v>194</v>
      </c>
      <c r="AU250" s="159" t="s">
        <v>86</v>
      </c>
      <c r="AV250" s="13" t="s">
        <v>86</v>
      </c>
      <c r="AW250" s="13" t="s">
        <v>32</v>
      </c>
      <c r="AX250" s="13" t="s">
        <v>84</v>
      </c>
      <c r="AY250" s="159" t="s">
        <v>130</v>
      </c>
    </row>
    <row r="251" spans="2:65" s="1" customFormat="1" ht="24.2" customHeight="1">
      <c r="B251" s="132"/>
      <c r="C251" s="133" t="s">
        <v>454</v>
      </c>
      <c r="D251" s="133" t="s">
        <v>133</v>
      </c>
      <c r="E251" s="134" t="s">
        <v>798</v>
      </c>
      <c r="F251" s="135" t="s">
        <v>799</v>
      </c>
      <c r="G251" s="136" t="s">
        <v>271</v>
      </c>
      <c r="H251" s="137">
        <v>0.86799999999999999</v>
      </c>
      <c r="I251" s="138"/>
      <c r="J251" s="139">
        <f>ROUND(I251*H251,2)</f>
        <v>0</v>
      </c>
      <c r="K251" s="135" t="s">
        <v>192</v>
      </c>
      <c r="L251" s="32"/>
      <c r="M251" s="140" t="s">
        <v>1</v>
      </c>
      <c r="N251" s="141" t="s">
        <v>41</v>
      </c>
      <c r="P251" s="142">
        <f>O251*H251</f>
        <v>0</v>
      </c>
      <c r="Q251" s="142">
        <v>2.2563399999999998</v>
      </c>
      <c r="R251" s="142">
        <f>Q251*H251</f>
        <v>1.9585031199999998</v>
      </c>
      <c r="S251" s="142">
        <v>0</v>
      </c>
      <c r="T251" s="143">
        <f>S251*H251</f>
        <v>0</v>
      </c>
      <c r="AR251" s="144" t="s">
        <v>137</v>
      </c>
      <c r="AT251" s="144" t="s">
        <v>133</v>
      </c>
      <c r="AU251" s="144" t="s">
        <v>86</v>
      </c>
      <c r="AY251" s="17" t="s">
        <v>130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84</v>
      </c>
      <c r="BK251" s="145">
        <f>ROUND(I251*H251,2)</f>
        <v>0</v>
      </c>
      <c r="BL251" s="17" t="s">
        <v>137</v>
      </c>
      <c r="BM251" s="144" t="s">
        <v>1025</v>
      </c>
    </row>
    <row r="252" spans="2:65" s="13" customFormat="1" ht="11.25">
      <c r="B252" s="158"/>
      <c r="D252" s="152" t="s">
        <v>194</v>
      </c>
      <c r="E252" s="159" t="s">
        <v>1</v>
      </c>
      <c r="F252" s="160" t="s">
        <v>1026</v>
      </c>
      <c r="H252" s="161">
        <v>0.61299999999999999</v>
      </c>
      <c r="I252" s="162"/>
      <c r="L252" s="158"/>
      <c r="M252" s="163"/>
      <c r="T252" s="164"/>
      <c r="AT252" s="159" t="s">
        <v>194</v>
      </c>
      <c r="AU252" s="159" t="s">
        <v>86</v>
      </c>
      <c r="AV252" s="13" t="s">
        <v>86</v>
      </c>
      <c r="AW252" s="13" t="s">
        <v>32</v>
      </c>
      <c r="AX252" s="13" t="s">
        <v>76</v>
      </c>
      <c r="AY252" s="159" t="s">
        <v>130</v>
      </c>
    </row>
    <row r="253" spans="2:65" s="13" customFormat="1" ht="11.25">
      <c r="B253" s="158"/>
      <c r="D253" s="152" t="s">
        <v>194</v>
      </c>
      <c r="E253" s="159" t="s">
        <v>1</v>
      </c>
      <c r="F253" s="160" t="s">
        <v>1027</v>
      </c>
      <c r="H253" s="161">
        <v>0.255</v>
      </c>
      <c r="I253" s="162"/>
      <c r="L253" s="158"/>
      <c r="M253" s="163"/>
      <c r="T253" s="164"/>
      <c r="AT253" s="159" t="s">
        <v>194</v>
      </c>
      <c r="AU253" s="159" t="s">
        <v>86</v>
      </c>
      <c r="AV253" s="13" t="s">
        <v>86</v>
      </c>
      <c r="AW253" s="13" t="s">
        <v>32</v>
      </c>
      <c r="AX253" s="13" t="s">
        <v>76</v>
      </c>
      <c r="AY253" s="159" t="s">
        <v>130</v>
      </c>
    </row>
    <row r="254" spans="2:65" s="14" customFormat="1" ht="11.25">
      <c r="B254" s="165"/>
      <c r="D254" s="152" t="s">
        <v>194</v>
      </c>
      <c r="E254" s="166" t="s">
        <v>1</v>
      </c>
      <c r="F254" s="167" t="s">
        <v>200</v>
      </c>
      <c r="H254" s="168">
        <v>0.86799999999999999</v>
      </c>
      <c r="I254" s="169"/>
      <c r="L254" s="165"/>
      <c r="M254" s="170"/>
      <c r="T254" s="171"/>
      <c r="AT254" s="166" t="s">
        <v>194</v>
      </c>
      <c r="AU254" s="166" t="s">
        <v>86</v>
      </c>
      <c r="AV254" s="14" t="s">
        <v>137</v>
      </c>
      <c r="AW254" s="14" t="s">
        <v>32</v>
      </c>
      <c r="AX254" s="14" t="s">
        <v>84</v>
      </c>
      <c r="AY254" s="166" t="s">
        <v>130</v>
      </c>
    </row>
    <row r="255" spans="2:65" s="11" customFormat="1" ht="22.9" customHeight="1">
      <c r="B255" s="120"/>
      <c r="D255" s="121" t="s">
        <v>75</v>
      </c>
      <c r="E255" s="130" t="s">
        <v>825</v>
      </c>
      <c r="F255" s="130" t="s">
        <v>826</v>
      </c>
      <c r="I255" s="123"/>
      <c r="J255" s="131">
        <f>BK255</f>
        <v>0</v>
      </c>
      <c r="L255" s="120"/>
      <c r="M255" s="125"/>
      <c r="P255" s="126">
        <f>SUM(P256:P261)</f>
        <v>0</v>
      </c>
      <c r="R255" s="126">
        <f>SUM(R256:R261)</f>
        <v>0</v>
      </c>
      <c r="T255" s="127">
        <f>SUM(T256:T261)</f>
        <v>0</v>
      </c>
      <c r="AR255" s="121" t="s">
        <v>84</v>
      </c>
      <c r="AT255" s="128" t="s">
        <v>75</v>
      </c>
      <c r="AU255" s="128" t="s">
        <v>84</v>
      </c>
      <c r="AY255" s="121" t="s">
        <v>130</v>
      </c>
      <c r="BK255" s="129">
        <f>SUM(BK256:BK261)</f>
        <v>0</v>
      </c>
    </row>
    <row r="256" spans="2:65" s="1" customFormat="1" ht="24.2" customHeight="1">
      <c r="B256" s="132"/>
      <c r="C256" s="133" t="s">
        <v>460</v>
      </c>
      <c r="D256" s="133" t="s">
        <v>133</v>
      </c>
      <c r="E256" s="134" t="s">
        <v>828</v>
      </c>
      <c r="F256" s="135" t="s">
        <v>829</v>
      </c>
      <c r="G256" s="136" t="s">
        <v>439</v>
      </c>
      <c r="H256" s="137">
        <v>13.2</v>
      </c>
      <c r="I256" s="138"/>
      <c r="J256" s="139">
        <f>ROUND(I256*H256,2)</f>
        <v>0</v>
      </c>
      <c r="K256" s="135" t="s">
        <v>192</v>
      </c>
      <c r="L256" s="32"/>
      <c r="M256" s="140" t="s">
        <v>1</v>
      </c>
      <c r="N256" s="141" t="s">
        <v>41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137</v>
      </c>
      <c r="AT256" s="144" t="s">
        <v>133</v>
      </c>
      <c r="AU256" s="144" t="s">
        <v>86</v>
      </c>
      <c r="AY256" s="17" t="s">
        <v>130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84</v>
      </c>
      <c r="BK256" s="145">
        <f>ROUND(I256*H256,2)</f>
        <v>0</v>
      </c>
      <c r="BL256" s="17" t="s">
        <v>137</v>
      </c>
      <c r="BM256" s="144" t="s">
        <v>1028</v>
      </c>
    </row>
    <row r="257" spans="2:65" s="13" customFormat="1" ht="11.25">
      <c r="B257" s="158"/>
      <c r="D257" s="152" t="s">
        <v>194</v>
      </c>
      <c r="E257" s="159" t="s">
        <v>1</v>
      </c>
      <c r="F257" s="160" t="s">
        <v>1029</v>
      </c>
      <c r="H257" s="161">
        <v>13.2</v>
      </c>
      <c r="I257" s="162"/>
      <c r="L257" s="158"/>
      <c r="M257" s="163"/>
      <c r="T257" s="164"/>
      <c r="AT257" s="159" t="s">
        <v>194</v>
      </c>
      <c r="AU257" s="159" t="s">
        <v>86</v>
      </c>
      <c r="AV257" s="13" t="s">
        <v>86</v>
      </c>
      <c r="AW257" s="13" t="s">
        <v>32</v>
      </c>
      <c r="AX257" s="13" t="s">
        <v>84</v>
      </c>
      <c r="AY257" s="159" t="s">
        <v>130</v>
      </c>
    </row>
    <row r="258" spans="2:65" s="1" customFormat="1" ht="16.5" customHeight="1">
      <c r="B258" s="132"/>
      <c r="C258" s="133" t="s">
        <v>465</v>
      </c>
      <c r="D258" s="133" t="s">
        <v>133</v>
      </c>
      <c r="E258" s="134" t="s">
        <v>834</v>
      </c>
      <c r="F258" s="135" t="s">
        <v>835</v>
      </c>
      <c r="G258" s="136" t="s">
        <v>439</v>
      </c>
      <c r="H258" s="137">
        <v>171.6</v>
      </c>
      <c r="I258" s="138"/>
      <c r="J258" s="139">
        <f>ROUND(I258*H258,2)</f>
        <v>0</v>
      </c>
      <c r="K258" s="135" t="s">
        <v>192</v>
      </c>
      <c r="L258" s="32"/>
      <c r="M258" s="140" t="s">
        <v>1</v>
      </c>
      <c r="N258" s="141" t="s">
        <v>41</v>
      </c>
      <c r="P258" s="142">
        <f>O258*H258</f>
        <v>0</v>
      </c>
      <c r="Q258" s="142">
        <v>0</v>
      </c>
      <c r="R258" s="142">
        <f>Q258*H258</f>
        <v>0</v>
      </c>
      <c r="S258" s="142">
        <v>0</v>
      </c>
      <c r="T258" s="143">
        <f>S258*H258</f>
        <v>0</v>
      </c>
      <c r="AR258" s="144" t="s">
        <v>137</v>
      </c>
      <c r="AT258" s="144" t="s">
        <v>133</v>
      </c>
      <c r="AU258" s="144" t="s">
        <v>86</v>
      </c>
      <c r="AY258" s="17" t="s">
        <v>130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84</v>
      </c>
      <c r="BK258" s="145">
        <f>ROUND(I258*H258,2)</f>
        <v>0</v>
      </c>
      <c r="BL258" s="17" t="s">
        <v>137</v>
      </c>
      <c r="BM258" s="144" t="s">
        <v>1030</v>
      </c>
    </row>
    <row r="259" spans="2:65" s="13" customFormat="1" ht="11.25">
      <c r="B259" s="158"/>
      <c r="D259" s="152" t="s">
        <v>194</v>
      </c>
      <c r="E259" s="159" t="s">
        <v>1</v>
      </c>
      <c r="F259" s="160" t="s">
        <v>1031</v>
      </c>
      <c r="H259" s="161">
        <v>171.6</v>
      </c>
      <c r="I259" s="162"/>
      <c r="L259" s="158"/>
      <c r="M259" s="163"/>
      <c r="T259" s="164"/>
      <c r="AT259" s="159" t="s">
        <v>194</v>
      </c>
      <c r="AU259" s="159" t="s">
        <v>86</v>
      </c>
      <c r="AV259" s="13" t="s">
        <v>86</v>
      </c>
      <c r="AW259" s="13" t="s">
        <v>32</v>
      </c>
      <c r="AX259" s="13" t="s">
        <v>84</v>
      </c>
      <c r="AY259" s="159" t="s">
        <v>130</v>
      </c>
    </row>
    <row r="260" spans="2:65" s="1" customFormat="1" ht="24.2" customHeight="1">
      <c r="B260" s="132"/>
      <c r="C260" s="133" t="s">
        <v>473</v>
      </c>
      <c r="D260" s="133" t="s">
        <v>133</v>
      </c>
      <c r="E260" s="134" t="s">
        <v>857</v>
      </c>
      <c r="F260" s="135" t="s">
        <v>858</v>
      </c>
      <c r="G260" s="136" t="s">
        <v>439</v>
      </c>
      <c r="H260" s="137">
        <v>13.2</v>
      </c>
      <c r="I260" s="138"/>
      <c r="J260" s="139">
        <f>ROUND(I260*H260,2)</f>
        <v>0</v>
      </c>
      <c r="K260" s="135" t="s">
        <v>192</v>
      </c>
      <c r="L260" s="32"/>
      <c r="M260" s="140" t="s">
        <v>1</v>
      </c>
      <c r="N260" s="141" t="s">
        <v>41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137</v>
      </c>
      <c r="AT260" s="144" t="s">
        <v>133</v>
      </c>
      <c r="AU260" s="144" t="s">
        <v>86</v>
      </c>
      <c r="AY260" s="17" t="s">
        <v>130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84</v>
      </c>
      <c r="BK260" s="145">
        <f>ROUND(I260*H260,2)</f>
        <v>0</v>
      </c>
      <c r="BL260" s="17" t="s">
        <v>137</v>
      </c>
      <c r="BM260" s="144" t="s">
        <v>1032</v>
      </c>
    </row>
    <row r="261" spans="2:65" s="1" customFormat="1" ht="44.25" customHeight="1">
      <c r="B261" s="132"/>
      <c r="C261" s="133" t="s">
        <v>479</v>
      </c>
      <c r="D261" s="133" t="s">
        <v>133</v>
      </c>
      <c r="E261" s="134" t="s">
        <v>877</v>
      </c>
      <c r="F261" s="135" t="s">
        <v>878</v>
      </c>
      <c r="G261" s="136" t="s">
        <v>439</v>
      </c>
      <c r="H261" s="137">
        <v>13.2</v>
      </c>
      <c r="I261" s="138"/>
      <c r="J261" s="139">
        <f>ROUND(I261*H261,2)</f>
        <v>0</v>
      </c>
      <c r="K261" s="135" t="s">
        <v>192</v>
      </c>
      <c r="L261" s="32"/>
      <c r="M261" s="140" t="s">
        <v>1</v>
      </c>
      <c r="N261" s="141" t="s">
        <v>41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137</v>
      </c>
      <c r="AT261" s="144" t="s">
        <v>133</v>
      </c>
      <c r="AU261" s="144" t="s">
        <v>86</v>
      </c>
      <c r="AY261" s="17" t="s">
        <v>130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84</v>
      </c>
      <c r="BK261" s="145">
        <f>ROUND(I261*H261,2)</f>
        <v>0</v>
      </c>
      <c r="BL261" s="17" t="s">
        <v>137</v>
      </c>
      <c r="BM261" s="144" t="s">
        <v>1033</v>
      </c>
    </row>
    <row r="262" spans="2:65" s="11" customFormat="1" ht="22.9" customHeight="1">
      <c r="B262" s="120"/>
      <c r="D262" s="121" t="s">
        <v>75</v>
      </c>
      <c r="E262" s="130" t="s">
        <v>891</v>
      </c>
      <c r="F262" s="130" t="s">
        <v>892</v>
      </c>
      <c r="I262" s="123"/>
      <c r="J262" s="131">
        <f>BK262</f>
        <v>0</v>
      </c>
      <c r="L262" s="120"/>
      <c r="M262" s="125"/>
      <c r="P262" s="126">
        <f>P263</f>
        <v>0</v>
      </c>
      <c r="R262" s="126">
        <f>R263</f>
        <v>0</v>
      </c>
      <c r="T262" s="127">
        <f>T263</f>
        <v>0</v>
      </c>
      <c r="AR262" s="121" t="s">
        <v>84</v>
      </c>
      <c r="AT262" s="128" t="s">
        <v>75</v>
      </c>
      <c r="AU262" s="128" t="s">
        <v>84</v>
      </c>
      <c r="AY262" s="121" t="s">
        <v>130</v>
      </c>
      <c r="BK262" s="129">
        <f>BK263</f>
        <v>0</v>
      </c>
    </row>
    <row r="263" spans="2:65" s="1" customFormat="1" ht="33" customHeight="1">
      <c r="B263" s="132"/>
      <c r="C263" s="133" t="s">
        <v>483</v>
      </c>
      <c r="D263" s="133" t="s">
        <v>133</v>
      </c>
      <c r="E263" s="134" t="s">
        <v>894</v>
      </c>
      <c r="F263" s="135" t="s">
        <v>895</v>
      </c>
      <c r="G263" s="136" t="s">
        <v>439</v>
      </c>
      <c r="H263" s="137">
        <v>672.27599999999995</v>
      </c>
      <c r="I263" s="138"/>
      <c r="J263" s="139">
        <f>ROUND(I263*H263,2)</f>
        <v>0</v>
      </c>
      <c r="K263" s="135" t="s">
        <v>192</v>
      </c>
      <c r="L263" s="32"/>
      <c r="M263" s="146" t="s">
        <v>1</v>
      </c>
      <c r="N263" s="147" t="s">
        <v>41</v>
      </c>
      <c r="O263" s="148"/>
      <c r="P263" s="149">
        <f>O263*H263</f>
        <v>0</v>
      </c>
      <c r="Q263" s="149">
        <v>0</v>
      </c>
      <c r="R263" s="149">
        <f>Q263*H263</f>
        <v>0</v>
      </c>
      <c r="S263" s="149">
        <v>0</v>
      </c>
      <c r="T263" s="150">
        <f>S263*H263</f>
        <v>0</v>
      </c>
      <c r="AR263" s="144" t="s">
        <v>137</v>
      </c>
      <c r="AT263" s="144" t="s">
        <v>133</v>
      </c>
      <c r="AU263" s="144" t="s">
        <v>86</v>
      </c>
      <c r="AY263" s="17" t="s">
        <v>130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84</v>
      </c>
      <c r="BK263" s="145">
        <f>ROUND(I263*H263,2)</f>
        <v>0</v>
      </c>
      <c r="BL263" s="17" t="s">
        <v>137</v>
      </c>
      <c r="BM263" s="144" t="s">
        <v>1034</v>
      </c>
    </row>
    <row r="264" spans="2:65" s="1" customFormat="1" ht="6.95" customHeight="1">
      <c r="B264" s="44"/>
      <c r="C264" s="45"/>
      <c r="D264" s="45"/>
      <c r="E264" s="45"/>
      <c r="F264" s="45"/>
      <c r="G264" s="45"/>
      <c r="H264" s="45"/>
      <c r="I264" s="45"/>
      <c r="J264" s="45"/>
      <c r="K264" s="45"/>
      <c r="L264" s="32"/>
    </row>
  </sheetData>
  <autoFilter ref="C122:K263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95</v>
      </c>
      <c r="AZ2" s="189" t="s">
        <v>1035</v>
      </c>
      <c r="BA2" s="189" t="s">
        <v>1</v>
      </c>
      <c r="BB2" s="189" t="s">
        <v>1</v>
      </c>
      <c r="BC2" s="189" t="s">
        <v>1036</v>
      </c>
      <c r="BD2" s="189" t="s">
        <v>86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189" t="s">
        <v>1037</v>
      </c>
      <c r="BA3" s="189" t="s">
        <v>1</v>
      </c>
      <c r="BB3" s="189" t="s">
        <v>1</v>
      </c>
      <c r="BC3" s="189" t="s">
        <v>1038</v>
      </c>
      <c r="BD3" s="189" t="s">
        <v>86</v>
      </c>
    </row>
    <row r="4" spans="2:56" ht="24.95" customHeight="1">
      <c r="B4" s="20"/>
      <c r="D4" s="21" t="s">
        <v>102</v>
      </c>
      <c r="L4" s="20"/>
      <c r="M4" s="88" t="s">
        <v>10</v>
      </c>
      <c r="AT4" s="17" t="s">
        <v>3</v>
      </c>
      <c r="AZ4" s="189" t="s">
        <v>1039</v>
      </c>
      <c r="BA4" s="189" t="s">
        <v>1</v>
      </c>
      <c r="BB4" s="189" t="s">
        <v>1</v>
      </c>
      <c r="BC4" s="189" t="s">
        <v>1040</v>
      </c>
      <c r="BD4" s="189" t="s">
        <v>86</v>
      </c>
    </row>
    <row r="5" spans="2:56" ht="6.95" customHeight="1">
      <c r="B5" s="20"/>
      <c r="L5" s="20"/>
      <c r="AZ5" s="189" t="s">
        <v>1041</v>
      </c>
      <c r="BA5" s="189" t="s">
        <v>1</v>
      </c>
      <c r="BB5" s="189" t="s">
        <v>1</v>
      </c>
      <c r="BC5" s="189" t="s">
        <v>1042</v>
      </c>
      <c r="BD5" s="189" t="s">
        <v>86</v>
      </c>
    </row>
    <row r="6" spans="2:56" ht="12" customHeight="1">
      <c r="B6" s="20"/>
      <c r="D6" s="27" t="s">
        <v>16</v>
      </c>
      <c r="L6" s="20"/>
      <c r="AZ6" s="189" t="s">
        <v>1043</v>
      </c>
      <c r="BA6" s="189" t="s">
        <v>1</v>
      </c>
      <c r="BB6" s="189" t="s">
        <v>1</v>
      </c>
      <c r="BC6" s="189" t="s">
        <v>1044</v>
      </c>
      <c r="BD6" s="189" t="s">
        <v>86</v>
      </c>
    </row>
    <row r="7" spans="2:56" ht="16.5" customHeight="1">
      <c r="B7" s="20"/>
      <c r="E7" s="243" t="str">
        <f>'Rekapitulace stavby'!K6</f>
        <v>Rekonstrukce ulice Sportovní v Přelouči</v>
      </c>
      <c r="F7" s="244"/>
      <c r="G7" s="244"/>
      <c r="H7" s="244"/>
      <c r="L7" s="20"/>
      <c r="AZ7" s="189" t="s">
        <v>1045</v>
      </c>
      <c r="BA7" s="189" t="s">
        <v>1</v>
      </c>
      <c r="BB7" s="189" t="s">
        <v>1</v>
      </c>
      <c r="BC7" s="189" t="s">
        <v>1046</v>
      </c>
      <c r="BD7" s="189" t="s">
        <v>86</v>
      </c>
    </row>
    <row r="8" spans="2:56" s="1" customFormat="1" ht="12" customHeight="1">
      <c r="B8" s="32"/>
      <c r="D8" s="27" t="s">
        <v>103</v>
      </c>
      <c r="L8" s="32"/>
      <c r="AZ8" s="189" t="s">
        <v>1047</v>
      </c>
      <c r="BA8" s="189" t="s">
        <v>1</v>
      </c>
      <c r="BB8" s="189" t="s">
        <v>1</v>
      </c>
      <c r="BC8" s="189" t="s">
        <v>1048</v>
      </c>
      <c r="BD8" s="189" t="s">
        <v>86</v>
      </c>
    </row>
    <row r="9" spans="2:56" s="1" customFormat="1" ht="16.5" customHeight="1">
      <c r="B9" s="32"/>
      <c r="E9" s="204" t="s">
        <v>1049</v>
      </c>
      <c r="F9" s="245"/>
      <c r="G9" s="245"/>
      <c r="H9" s="245"/>
      <c r="L9" s="32"/>
      <c r="AZ9" s="189" t="s">
        <v>1050</v>
      </c>
      <c r="BA9" s="189" t="s">
        <v>1</v>
      </c>
      <c r="BB9" s="189" t="s">
        <v>1</v>
      </c>
      <c r="BC9" s="189" t="s">
        <v>1051</v>
      </c>
      <c r="BD9" s="189" t="s">
        <v>86</v>
      </c>
    </row>
    <row r="10" spans="2:56" s="1" customFormat="1" ht="11.25">
      <c r="B10" s="32"/>
      <c r="L10" s="32"/>
      <c r="AZ10" s="189" t="s">
        <v>1052</v>
      </c>
      <c r="BA10" s="189" t="s">
        <v>1</v>
      </c>
      <c r="BB10" s="189" t="s">
        <v>1</v>
      </c>
      <c r="BC10" s="189" t="s">
        <v>1053</v>
      </c>
      <c r="BD10" s="189" t="s">
        <v>86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189" t="s">
        <v>1054</v>
      </c>
      <c r="BA11" s="189" t="s">
        <v>1</v>
      </c>
      <c r="BB11" s="189" t="s">
        <v>1</v>
      </c>
      <c r="BC11" s="189" t="s">
        <v>1055</v>
      </c>
      <c r="BD11" s="189" t="s">
        <v>86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27. 11. 2023</v>
      </c>
      <c r="L12" s="32"/>
      <c r="AZ12" s="189" t="s">
        <v>1056</v>
      </c>
      <c r="BA12" s="189" t="s">
        <v>1</v>
      </c>
      <c r="BB12" s="189" t="s">
        <v>1</v>
      </c>
      <c r="BC12" s="189" t="s">
        <v>1057</v>
      </c>
      <c r="BD12" s="189" t="s">
        <v>86</v>
      </c>
    </row>
    <row r="13" spans="2:56" s="1" customFormat="1" ht="10.9" customHeight="1">
      <c r="B13" s="32"/>
      <c r="L13" s="32"/>
      <c r="AZ13" s="189" t="s">
        <v>1058</v>
      </c>
      <c r="BA13" s="189" t="s">
        <v>1</v>
      </c>
      <c r="BB13" s="189" t="s">
        <v>1</v>
      </c>
      <c r="BC13" s="189" t="s">
        <v>1059</v>
      </c>
      <c r="BD13" s="189" t="s">
        <v>86</v>
      </c>
    </row>
    <row r="14" spans="2:5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5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6" t="str">
        <f>'Rekapitulace stavby'!E14</f>
        <v>Vyplň údaj</v>
      </c>
      <c r="F18" s="226"/>
      <c r="G18" s="226"/>
      <c r="H18" s="22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1060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ROUND(J126,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ROUND((SUM(BE126:BE346)),  2)</f>
        <v>0</v>
      </c>
      <c r="I33" s="92">
        <v>0.21</v>
      </c>
      <c r="J33" s="91">
        <f>ROUND(((SUM(BE126:BE346))*I33),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ROUND((SUM(BF126:BF346)),  2)</f>
        <v>0</v>
      </c>
      <c r="I34" s="92">
        <v>0.12</v>
      </c>
      <c r="J34" s="91">
        <f>ROUND(((SUM(BF126:BF346))*I34),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ROUND((SUM(BG126:BG346)),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ROUND((SUM(BH126:BH346)),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ROUND((SUM(BI126:BI346)),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3" t="str">
        <f>E7</f>
        <v>Rekonstrukce ulice Sportovní v Přelouči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SO 301 - DEŠŤOVÁ KANALIZACE</v>
      </c>
      <c r="F87" s="245"/>
      <c r="G87" s="245"/>
      <c r="H87" s="24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27. 11. 2023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Ing. Jan Duben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106</v>
      </c>
      <c r="D94" s="93"/>
      <c r="E94" s="93"/>
      <c r="F94" s="93"/>
      <c r="G94" s="93"/>
      <c r="H94" s="93"/>
      <c r="I94" s="93"/>
      <c r="J94" s="102" t="s">
        <v>107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108</v>
      </c>
      <c r="J96" s="66">
        <f>J126</f>
        <v>0</v>
      </c>
      <c r="L96" s="32"/>
      <c r="AU96" s="17" t="s">
        <v>109</v>
      </c>
    </row>
    <row r="97" spans="2:12" s="8" customFormat="1" ht="24.95" customHeight="1">
      <c r="B97" s="104"/>
      <c r="D97" s="105" t="s">
        <v>178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899999999999999" customHeight="1">
      <c r="B98" s="108"/>
      <c r="D98" s="109" t="s">
        <v>179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9.899999999999999" customHeight="1">
      <c r="B99" s="108"/>
      <c r="D99" s="109" t="s">
        <v>180</v>
      </c>
      <c r="E99" s="110"/>
      <c r="F99" s="110"/>
      <c r="G99" s="110"/>
      <c r="H99" s="110"/>
      <c r="I99" s="110"/>
      <c r="J99" s="111">
        <f>J167</f>
        <v>0</v>
      </c>
      <c r="L99" s="108"/>
    </row>
    <row r="100" spans="2:12" s="9" customFormat="1" ht="19.899999999999999" customHeight="1">
      <c r="B100" s="108"/>
      <c r="D100" s="109" t="s">
        <v>1061</v>
      </c>
      <c r="E100" s="110"/>
      <c r="F100" s="110"/>
      <c r="G100" s="110"/>
      <c r="H100" s="110"/>
      <c r="I100" s="110"/>
      <c r="J100" s="111">
        <f>J172</f>
        <v>0</v>
      </c>
      <c r="L100" s="108"/>
    </row>
    <row r="101" spans="2:12" s="9" customFormat="1" ht="19.899999999999999" customHeight="1">
      <c r="B101" s="108"/>
      <c r="D101" s="109" t="s">
        <v>182</v>
      </c>
      <c r="E101" s="110"/>
      <c r="F101" s="110"/>
      <c r="G101" s="110"/>
      <c r="H101" s="110"/>
      <c r="I101" s="110"/>
      <c r="J101" s="111">
        <f>J197</f>
        <v>0</v>
      </c>
      <c r="L101" s="108"/>
    </row>
    <row r="102" spans="2:12" s="9" customFormat="1" ht="19.899999999999999" customHeight="1">
      <c r="B102" s="108"/>
      <c r="D102" s="109" t="s">
        <v>183</v>
      </c>
      <c r="E102" s="110"/>
      <c r="F102" s="110"/>
      <c r="G102" s="110"/>
      <c r="H102" s="110"/>
      <c r="I102" s="110"/>
      <c r="J102" s="111">
        <f>J330</f>
        <v>0</v>
      </c>
      <c r="L102" s="108"/>
    </row>
    <row r="103" spans="2:12" s="9" customFormat="1" ht="19.899999999999999" customHeight="1">
      <c r="B103" s="108"/>
      <c r="D103" s="109" t="s">
        <v>184</v>
      </c>
      <c r="E103" s="110"/>
      <c r="F103" s="110"/>
      <c r="G103" s="110"/>
      <c r="H103" s="110"/>
      <c r="I103" s="110"/>
      <c r="J103" s="111">
        <f>J334</f>
        <v>0</v>
      </c>
      <c r="L103" s="108"/>
    </row>
    <row r="104" spans="2:12" s="9" customFormat="1" ht="19.899999999999999" customHeight="1">
      <c r="B104" s="108"/>
      <c r="D104" s="109" t="s">
        <v>185</v>
      </c>
      <c r="E104" s="110"/>
      <c r="F104" s="110"/>
      <c r="G104" s="110"/>
      <c r="H104" s="110"/>
      <c r="I104" s="110"/>
      <c r="J104" s="111">
        <f>J341</f>
        <v>0</v>
      </c>
      <c r="L104" s="108"/>
    </row>
    <row r="105" spans="2:12" s="8" customFormat="1" ht="24.95" customHeight="1">
      <c r="B105" s="104"/>
      <c r="D105" s="105" t="s">
        <v>1062</v>
      </c>
      <c r="E105" s="106"/>
      <c r="F105" s="106"/>
      <c r="G105" s="106"/>
      <c r="H105" s="106"/>
      <c r="I105" s="106"/>
      <c r="J105" s="107">
        <f>J343</f>
        <v>0</v>
      </c>
      <c r="L105" s="104"/>
    </row>
    <row r="106" spans="2:12" s="9" customFormat="1" ht="19.899999999999999" customHeight="1">
      <c r="B106" s="108"/>
      <c r="D106" s="109" t="s">
        <v>1063</v>
      </c>
      <c r="E106" s="110"/>
      <c r="F106" s="110"/>
      <c r="G106" s="110"/>
      <c r="H106" s="110"/>
      <c r="I106" s="110"/>
      <c r="J106" s="111">
        <f>J344</f>
        <v>0</v>
      </c>
      <c r="L106" s="108"/>
    </row>
    <row r="107" spans="2:12" s="1" customFormat="1" ht="21.75" customHeight="1">
      <c r="B107" s="32"/>
      <c r="L107" s="32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114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43" t="str">
        <f>E7</f>
        <v>Rekonstrukce ulice Sportovní v Přelouči</v>
      </c>
      <c r="F116" s="244"/>
      <c r="G116" s="244"/>
      <c r="H116" s="244"/>
      <c r="L116" s="32"/>
    </row>
    <row r="117" spans="2:63" s="1" customFormat="1" ht="12" customHeight="1">
      <c r="B117" s="32"/>
      <c r="C117" s="27" t="s">
        <v>103</v>
      </c>
      <c r="L117" s="32"/>
    </row>
    <row r="118" spans="2:63" s="1" customFormat="1" ht="16.5" customHeight="1">
      <c r="B118" s="32"/>
      <c r="E118" s="204" t="str">
        <f>E9</f>
        <v>SO 301 - DEŠŤOVÁ KANALIZACE</v>
      </c>
      <c r="F118" s="245"/>
      <c r="G118" s="245"/>
      <c r="H118" s="245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>Přelouč</v>
      </c>
      <c r="I120" s="27" t="s">
        <v>22</v>
      </c>
      <c r="J120" s="52" t="str">
        <f>IF(J12="","",J12)</f>
        <v>27. 11. 2023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E15</f>
        <v>Město Přelouč</v>
      </c>
      <c r="I122" s="27" t="s">
        <v>30</v>
      </c>
      <c r="J122" s="30" t="str">
        <f>E21</f>
        <v xml:space="preserve"> </v>
      </c>
      <c r="L122" s="32"/>
    </row>
    <row r="123" spans="2:63" s="1" customFormat="1" ht="15.2" customHeight="1">
      <c r="B123" s="32"/>
      <c r="C123" s="27" t="s">
        <v>28</v>
      </c>
      <c r="F123" s="25" t="str">
        <f>IF(E18="","",E18)</f>
        <v>Vyplň údaj</v>
      </c>
      <c r="I123" s="27" t="s">
        <v>33</v>
      </c>
      <c r="J123" s="30" t="str">
        <f>E24</f>
        <v>Ing. Jan Duben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115</v>
      </c>
      <c r="D125" s="114" t="s">
        <v>61</v>
      </c>
      <c r="E125" s="114" t="s">
        <v>57</v>
      </c>
      <c r="F125" s="114" t="s">
        <v>58</v>
      </c>
      <c r="G125" s="114" t="s">
        <v>116</v>
      </c>
      <c r="H125" s="114" t="s">
        <v>117</v>
      </c>
      <c r="I125" s="114" t="s">
        <v>118</v>
      </c>
      <c r="J125" s="114" t="s">
        <v>107</v>
      </c>
      <c r="K125" s="115" t="s">
        <v>119</v>
      </c>
      <c r="L125" s="112"/>
      <c r="M125" s="59" t="s">
        <v>1</v>
      </c>
      <c r="N125" s="60" t="s">
        <v>40</v>
      </c>
      <c r="O125" s="60" t="s">
        <v>120</v>
      </c>
      <c r="P125" s="60" t="s">
        <v>121</v>
      </c>
      <c r="Q125" s="60" t="s">
        <v>122</v>
      </c>
      <c r="R125" s="60" t="s">
        <v>123</v>
      </c>
      <c r="S125" s="60" t="s">
        <v>124</v>
      </c>
      <c r="T125" s="61" t="s">
        <v>125</v>
      </c>
    </row>
    <row r="126" spans="2:63" s="1" customFormat="1" ht="22.9" customHeight="1">
      <c r="B126" s="32"/>
      <c r="C126" s="64" t="s">
        <v>126</v>
      </c>
      <c r="J126" s="116">
        <f>BK126</f>
        <v>0</v>
      </c>
      <c r="L126" s="32"/>
      <c r="M126" s="62"/>
      <c r="N126" s="53"/>
      <c r="O126" s="53"/>
      <c r="P126" s="117">
        <f>P127+P343</f>
        <v>0</v>
      </c>
      <c r="Q126" s="53"/>
      <c r="R126" s="117">
        <f>R127+R343</f>
        <v>813.39569444000006</v>
      </c>
      <c r="S126" s="53"/>
      <c r="T126" s="118">
        <f>T127+T343</f>
        <v>85</v>
      </c>
      <c r="AT126" s="17" t="s">
        <v>75</v>
      </c>
      <c r="AU126" s="17" t="s">
        <v>109</v>
      </c>
      <c r="BK126" s="119">
        <f>BK127+BK343</f>
        <v>0</v>
      </c>
    </row>
    <row r="127" spans="2:63" s="11" customFormat="1" ht="25.9" customHeight="1">
      <c r="B127" s="120"/>
      <c r="D127" s="121" t="s">
        <v>75</v>
      </c>
      <c r="E127" s="122" t="s">
        <v>186</v>
      </c>
      <c r="F127" s="122" t="s">
        <v>187</v>
      </c>
      <c r="I127" s="123"/>
      <c r="J127" s="124">
        <f>BK127</f>
        <v>0</v>
      </c>
      <c r="L127" s="120"/>
      <c r="M127" s="125"/>
      <c r="P127" s="126">
        <f>P128+P167+P172+P197+P330+P334+P341</f>
        <v>0</v>
      </c>
      <c r="R127" s="126">
        <f>R128+R167+R172+R197+R330+R334+R341</f>
        <v>813.28961444000004</v>
      </c>
      <c r="T127" s="127">
        <f>T128+T167+T172+T197+T330+T334+T341</f>
        <v>85</v>
      </c>
      <c r="AR127" s="121" t="s">
        <v>84</v>
      </c>
      <c r="AT127" s="128" t="s">
        <v>75</v>
      </c>
      <c r="AU127" s="128" t="s">
        <v>76</v>
      </c>
      <c r="AY127" s="121" t="s">
        <v>130</v>
      </c>
      <c r="BK127" s="129">
        <f>BK128+BK167+BK172+BK197+BK330+BK334+BK341</f>
        <v>0</v>
      </c>
    </row>
    <row r="128" spans="2:63" s="11" customFormat="1" ht="22.9" customHeight="1">
      <c r="B128" s="120"/>
      <c r="D128" s="121" t="s">
        <v>75</v>
      </c>
      <c r="E128" s="130" t="s">
        <v>84</v>
      </c>
      <c r="F128" s="130" t="s">
        <v>188</v>
      </c>
      <c r="I128" s="123"/>
      <c r="J128" s="131">
        <f>BK128</f>
        <v>0</v>
      </c>
      <c r="L128" s="120"/>
      <c r="M128" s="125"/>
      <c r="P128" s="126">
        <f>SUM(P129:P166)</f>
        <v>0</v>
      </c>
      <c r="R128" s="126">
        <f>SUM(R129:R166)</f>
        <v>560.46442300000001</v>
      </c>
      <c r="T128" s="127">
        <f>SUM(T129:T166)</f>
        <v>0</v>
      </c>
      <c r="AR128" s="121" t="s">
        <v>84</v>
      </c>
      <c r="AT128" s="128" t="s">
        <v>75</v>
      </c>
      <c r="AU128" s="128" t="s">
        <v>84</v>
      </c>
      <c r="AY128" s="121" t="s">
        <v>130</v>
      </c>
      <c r="BK128" s="129">
        <f>SUM(BK129:BK166)</f>
        <v>0</v>
      </c>
    </row>
    <row r="129" spans="2:65" s="1" customFormat="1" ht="24.2" customHeight="1">
      <c r="B129" s="132"/>
      <c r="C129" s="133" t="s">
        <v>84</v>
      </c>
      <c r="D129" s="133" t="s">
        <v>133</v>
      </c>
      <c r="E129" s="134" t="s">
        <v>264</v>
      </c>
      <c r="F129" s="135" t="s">
        <v>265</v>
      </c>
      <c r="G129" s="136" t="s">
        <v>249</v>
      </c>
      <c r="H129" s="137">
        <v>9.5</v>
      </c>
      <c r="I129" s="138"/>
      <c r="J129" s="139">
        <f>ROUND(I129*H129,2)</f>
        <v>0</v>
      </c>
      <c r="K129" s="135" t="s">
        <v>192</v>
      </c>
      <c r="L129" s="32"/>
      <c r="M129" s="140" t="s">
        <v>1</v>
      </c>
      <c r="N129" s="141" t="s">
        <v>41</v>
      </c>
      <c r="P129" s="142">
        <f>O129*H129</f>
        <v>0</v>
      </c>
      <c r="Q129" s="142">
        <v>3.6900000000000002E-2</v>
      </c>
      <c r="R129" s="142">
        <f>Q129*H129</f>
        <v>0.35055000000000003</v>
      </c>
      <c r="S129" s="142">
        <v>0</v>
      </c>
      <c r="T129" s="143">
        <f>S129*H129</f>
        <v>0</v>
      </c>
      <c r="AR129" s="144" t="s">
        <v>137</v>
      </c>
      <c r="AT129" s="144" t="s">
        <v>133</v>
      </c>
      <c r="AU129" s="144" t="s">
        <v>86</v>
      </c>
      <c r="AY129" s="17" t="s">
        <v>130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84</v>
      </c>
      <c r="BK129" s="145">
        <f>ROUND(I129*H129,2)</f>
        <v>0</v>
      </c>
      <c r="BL129" s="17" t="s">
        <v>137</v>
      </c>
      <c r="BM129" s="144" t="s">
        <v>146</v>
      </c>
    </row>
    <row r="130" spans="2:65" s="13" customFormat="1" ht="11.25">
      <c r="B130" s="158"/>
      <c r="D130" s="152" t="s">
        <v>194</v>
      </c>
      <c r="E130" s="159" t="s">
        <v>1</v>
      </c>
      <c r="F130" s="160" t="s">
        <v>1064</v>
      </c>
      <c r="H130" s="161">
        <v>9.5</v>
      </c>
      <c r="I130" s="162"/>
      <c r="L130" s="158"/>
      <c r="M130" s="163"/>
      <c r="T130" s="164"/>
      <c r="AT130" s="159" t="s">
        <v>194</v>
      </c>
      <c r="AU130" s="159" t="s">
        <v>86</v>
      </c>
      <c r="AV130" s="13" t="s">
        <v>86</v>
      </c>
      <c r="AW130" s="13" t="s">
        <v>32</v>
      </c>
      <c r="AX130" s="13" t="s">
        <v>84</v>
      </c>
      <c r="AY130" s="159" t="s">
        <v>130</v>
      </c>
    </row>
    <row r="131" spans="2:65" s="1" customFormat="1" ht="33" customHeight="1">
      <c r="B131" s="132"/>
      <c r="C131" s="133" t="s">
        <v>86</v>
      </c>
      <c r="D131" s="133" t="s">
        <v>133</v>
      </c>
      <c r="E131" s="134" t="s">
        <v>1065</v>
      </c>
      <c r="F131" s="135" t="s">
        <v>1066</v>
      </c>
      <c r="G131" s="136" t="s">
        <v>271</v>
      </c>
      <c r="H131" s="137">
        <v>7.7949999999999999</v>
      </c>
      <c r="I131" s="138"/>
      <c r="J131" s="139">
        <f>ROUND(I131*H131,2)</f>
        <v>0</v>
      </c>
      <c r="K131" s="135" t="s">
        <v>192</v>
      </c>
      <c r="L131" s="32"/>
      <c r="M131" s="140" t="s">
        <v>1</v>
      </c>
      <c r="N131" s="141" t="s">
        <v>41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137</v>
      </c>
      <c r="AT131" s="144" t="s">
        <v>133</v>
      </c>
      <c r="AU131" s="144" t="s">
        <v>86</v>
      </c>
      <c r="AY131" s="17" t="s">
        <v>130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84</v>
      </c>
      <c r="BK131" s="145">
        <f>ROUND(I131*H131,2)</f>
        <v>0</v>
      </c>
      <c r="BL131" s="17" t="s">
        <v>137</v>
      </c>
      <c r="BM131" s="144" t="s">
        <v>1067</v>
      </c>
    </row>
    <row r="132" spans="2:65" s="13" customFormat="1" ht="22.5">
      <c r="B132" s="158"/>
      <c r="D132" s="152" t="s">
        <v>194</v>
      </c>
      <c r="E132" s="159" t="s">
        <v>1045</v>
      </c>
      <c r="F132" s="160" t="s">
        <v>1068</v>
      </c>
      <c r="H132" s="161">
        <v>7.7949999999999999</v>
      </c>
      <c r="I132" s="162"/>
      <c r="L132" s="158"/>
      <c r="M132" s="163"/>
      <c r="T132" s="164"/>
      <c r="AT132" s="159" t="s">
        <v>194</v>
      </c>
      <c r="AU132" s="159" t="s">
        <v>86</v>
      </c>
      <c r="AV132" s="13" t="s">
        <v>86</v>
      </c>
      <c r="AW132" s="13" t="s">
        <v>32</v>
      </c>
      <c r="AX132" s="13" t="s">
        <v>84</v>
      </c>
      <c r="AY132" s="159" t="s">
        <v>130</v>
      </c>
    </row>
    <row r="133" spans="2:65" s="1" customFormat="1" ht="33" customHeight="1">
      <c r="B133" s="132"/>
      <c r="C133" s="133" t="s">
        <v>140</v>
      </c>
      <c r="D133" s="133" t="s">
        <v>133</v>
      </c>
      <c r="E133" s="134" t="s">
        <v>1069</v>
      </c>
      <c r="F133" s="135" t="s">
        <v>1070</v>
      </c>
      <c r="G133" s="136" t="s">
        <v>271</v>
      </c>
      <c r="H133" s="137">
        <v>899.375</v>
      </c>
      <c r="I133" s="138"/>
      <c r="J133" s="139">
        <f>ROUND(I133*H133,2)</f>
        <v>0</v>
      </c>
      <c r="K133" s="135" t="s">
        <v>192</v>
      </c>
      <c r="L133" s="32"/>
      <c r="M133" s="140" t="s">
        <v>1</v>
      </c>
      <c r="N133" s="141" t="s">
        <v>41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137</v>
      </c>
      <c r="AT133" s="144" t="s">
        <v>133</v>
      </c>
      <c r="AU133" s="144" t="s">
        <v>86</v>
      </c>
      <c r="AY133" s="17" t="s">
        <v>130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84</v>
      </c>
      <c r="BK133" s="145">
        <f>ROUND(I133*H133,2)</f>
        <v>0</v>
      </c>
      <c r="BL133" s="17" t="s">
        <v>137</v>
      </c>
      <c r="BM133" s="144" t="s">
        <v>150</v>
      </c>
    </row>
    <row r="134" spans="2:65" s="13" customFormat="1" ht="11.25">
      <c r="B134" s="158"/>
      <c r="D134" s="152" t="s">
        <v>194</v>
      </c>
      <c r="E134" s="159" t="s">
        <v>1043</v>
      </c>
      <c r="F134" s="160" t="s">
        <v>1071</v>
      </c>
      <c r="H134" s="161">
        <v>1.8</v>
      </c>
      <c r="I134" s="162"/>
      <c r="L134" s="158"/>
      <c r="M134" s="163"/>
      <c r="T134" s="164"/>
      <c r="AT134" s="159" t="s">
        <v>194</v>
      </c>
      <c r="AU134" s="159" t="s">
        <v>86</v>
      </c>
      <c r="AV134" s="13" t="s">
        <v>86</v>
      </c>
      <c r="AW134" s="13" t="s">
        <v>32</v>
      </c>
      <c r="AX134" s="13" t="s">
        <v>76</v>
      </c>
      <c r="AY134" s="159" t="s">
        <v>130</v>
      </c>
    </row>
    <row r="135" spans="2:65" s="13" customFormat="1" ht="11.25">
      <c r="B135" s="158"/>
      <c r="D135" s="152" t="s">
        <v>194</v>
      </c>
      <c r="E135" s="159" t="s">
        <v>1</v>
      </c>
      <c r="F135" s="160" t="s">
        <v>1072</v>
      </c>
      <c r="H135" s="161">
        <v>1.2</v>
      </c>
      <c r="I135" s="162"/>
      <c r="L135" s="158"/>
      <c r="M135" s="163"/>
      <c r="T135" s="164"/>
      <c r="AT135" s="159" t="s">
        <v>194</v>
      </c>
      <c r="AU135" s="159" t="s">
        <v>86</v>
      </c>
      <c r="AV135" s="13" t="s">
        <v>86</v>
      </c>
      <c r="AW135" s="13" t="s">
        <v>32</v>
      </c>
      <c r="AX135" s="13" t="s">
        <v>76</v>
      </c>
      <c r="AY135" s="159" t="s">
        <v>130</v>
      </c>
    </row>
    <row r="136" spans="2:65" s="13" customFormat="1" ht="11.25">
      <c r="B136" s="158"/>
      <c r="D136" s="152" t="s">
        <v>194</v>
      </c>
      <c r="E136" s="159" t="s">
        <v>1</v>
      </c>
      <c r="F136" s="160" t="s">
        <v>1073</v>
      </c>
      <c r="H136" s="161">
        <v>1.1000000000000001</v>
      </c>
      <c r="I136" s="162"/>
      <c r="L136" s="158"/>
      <c r="M136" s="163"/>
      <c r="T136" s="164"/>
      <c r="AT136" s="159" t="s">
        <v>194</v>
      </c>
      <c r="AU136" s="159" t="s">
        <v>86</v>
      </c>
      <c r="AV136" s="13" t="s">
        <v>86</v>
      </c>
      <c r="AW136" s="13" t="s">
        <v>32</v>
      </c>
      <c r="AX136" s="13" t="s">
        <v>76</v>
      </c>
      <c r="AY136" s="159" t="s">
        <v>130</v>
      </c>
    </row>
    <row r="137" spans="2:65" s="13" customFormat="1" ht="22.5">
      <c r="B137" s="158"/>
      <c r="D137" s="152" t="s">
        <v>194</v>
      </c>
      <c r="E137" s="159" t="s">
        <v>1052</v>
      </c>
      <c r="F137" s="160" t="s">
        <v>1074</v>
      </c>
      <c r="H137" s="161">
        <v>899.375</v>
      </c>
      <c r="I137" s="162"/>
      <c r="L137" s="158"/>
      <c r="M137" s="163"/>
      <c r="T137" s="164"/>
      <c r="AT137" s="159" t="s">
        <v>194</v>
      </c>
      <c r="AU137" s="159" t="s">
        <v>86</v>
      </c>
      <c r="AV137" s="13" t="s">
        <v>86</v>
      </c>
      <c r="AW137" s="13" t="s">
        <v>32</v>
      </c>
      <c r="AX137" s="13" t="s">
        <v>84</v>
      </c>
      <c r="AY137" s="159" t="s">
        <v>130</v>
      </c>
    </row>
    <row r="138" spans="2:65" s="1" customFormat="1" ht="24.2" customHeight="1">
      <c r="B138" s="132"/>
      <c r="C138" s="133" t="s">
        <v>137</v>
      </c>
      <c r="D138" s="133" t="s">
        <v>133</v>
      </c>
      <c r="E138" s="134" t="s">
        <v>1075</v>
      </c>
      <c r="F138" s="135" t="s">
        <v>1076</v>
      </c>
      <c r="G138" s="136" t="s">
        <v>271</v>
      </c>
      <c r="H138" s="137">
        <v>25.38</v>
      </c>
      <c r="I138" s="138"/>
      <c r="J138" s="139">
        <f>ROUND(I138*H138,2)</f>
        <v>0</v>
      </c>
      <c r="K138" s="135" t="s">
        <v>192</v>
      </c>
      <c r="L138" s="32"/>
      <c r="M138" s="140" t="s">
        <v>1</v>
      </c>
      <c r="N138" s="141" t="s">
        <v>41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137</v>
      </c>
      <c r="AT138" s="144" t="s">
        <v>133</v>
      </c>
      <c r="AU138" s="144" t="s">
        <v>86</v>
      </c>
      <c r="AY138" s="17" t="s">
        <v>130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84</v>
      </c>
      <c r="BK138" s="145">
        <f>ROUND(I138*H138,2)</f>
        <v>0</v>
      </c>
      <c r="BL138" s="17" t="s">
        <v>137</v>
      </c>
      <c r="BM138" s="144" t="s">
        <v>8</v>
      </c>
    </row>
    <row r="139" spans="2:65" s="13" customFormat="1" ht="11.25">
      <c r="B139" s="158"/>
      <c r="D139" s="152" t="s">
        <v>194</v>
      </c>
      <c r="E139" s="159" t="s">
        <v>1</v>
      </c>
      <c r="F139" s="160" t="s">
        <v>1077</v>
      </c>
      <c r="H139" s="161">
        <v>17.100000000000001</v>
      </c>
      <c r="I139" s="162"/>
      <c r="L139" s="158"/>
      <c r="M139" s="163"/>
      <c r="T139" s="164"/>
      <c r="AT139" s="159" t="s">
        <v>194</v>
      </c>
      <c r="AU139" s="159" t="s">
        <v>86</v>
      </c>
      <c r="AV139" s="13" t="s">
        <v>86</v>
      </c>
      <c r="AW139" s="13" t="s">
        <v>32</v>
      </c>
      <c r="AX139" s="13" t="s">
        <v>76</v>
      </c>
      <c r="AY139" s="159" t="s">
        <v>130</v>
      </c>
    </row>
    <row r="140" spans="2:65" s="13" customFormat="1" ht="11.25">
      <c r="B140" s="158"/>
      <c r="D140" s="152" t="s">
        <v>194</v>
      </c>
      <c r="E140" s="159" t="s">
        <v>1</v>
      </c>
      <c r="F140" s="160" t="s">
        <v>1078</v>
      </c>
      <c r="H140" s="161">
        <v>8.2799999999999994</v>
      </c>
      <c r="I140" s="162"/>
      <c r="L140" s="158"/>
      <c r="M140" s="163"/>
      <c r="T140" s="164"/>
      <c r="AT140" s="159" t="s">
        <v>194</v>
      </c>
      <c r="AU140" s="159" t="s">
        <v>86</v>
      </c>
      <c r="AV140" s="13" t="s">
        <v>86</v>
      </c>
      <c r="AW140" s="13" t="s">
        <v>32</v>
      </c>
      <c r="AX140" s="13" t="s">
        <v>76</v>
      </c>
      <c r="AY140" s="159" t="s">
        <v>130</v>
      </c>
    </row>
    <row r="141" spans="2:65" s="14" customFormat="1" ht="11.25">
      <c r="B141" s="165"/>
      <c r="D141" s="152" t="s">
        <v>194</v>
      </c>
      <c r="E141" s="166" t="s">
        <v>1</v>
      </c>
      <c r="F141" s="167" t="s">
        <v>200</v>
      </c>
      <c r="H141" s="168">
        <v>25.38</v>
      </c>
      <c r="I141" s="169"/>
      <c r="L141" s="165"/>
      <c r="M141" s="170"/>
      <c r="T141" s="171"/>
      <c r="AT141" s="166" t="s">
        <v>194</v>
      </c>
      <c r="AU141" s="166" t="s">
        <v>86</v>
      </c>
      <c r="AV141" s="14" t="s">
        <v>137</v>
      </c>
      <c r="AW141" s="14" t="s">
        <v>32</v>
      </c>
      <c r="AX141" s="14" t="s">
        <v>84</v>
      </c>
      <c r="AY141" s="166" t="s">
        <v>130</v>
      </c>
    </row>
    <row r="142" spans="2:65" s="1" customFormat="1" ht="24.2" customHeight="1">
      <c r="B142" s="132"/>
      <c r="C142" s="133" t="s">
        <v>129</v>
      </c>
      <c r="D142" s="133" t="s">
        <v>133</v>
      </c>
      <c r="E142" s="134" t="s">
        <v>1079</v>
      </c>
      <c r="F142" s="135" t="s">
        <v>1080</v>
      </c>
      <c r="G142" s="136" t="s">
        <v>191</v>
      </c>
      <c r="H142" s="137">
        <v>1663.38</v>
      </c>
      <c r="I142" s="138"/>
      <c r="J142" s="139">
        <f>ROUND(I142*H142,2)</f>
        <v>0</v>
      </c>
      <c r="K142" s="135" t="s">
        <v>192</v>
      </c>
      <c r="L142" s="32"/>
      <c r="M142" s="140" t="s">
        <v>1</v>
      </c>
      <c r="N142" s="141" t="s">
        <v>41</v>
      </c>
      <c r="P142" s="142">
        <f>O142*H142</f>
        <v>0</v>
      </c>
      <c r="Q142" s="142">
        <v>8.4999999999999995E-4</v>
      </c>
      <c r="R142" s="142">
        <f>Q142*H142</f>
        <v>1.4138729999999999</v>
      </c>
      <c r="S142" s="142">
        <v>0</v>
      </c>
      <c r="T142" s="143">
        <f>S142*H142</f>
        <v>0</v>
      </c>
      <c r="AR142" s="144" t="s">
        <v>137</v>
      </c>
      <c r="AT142" s="144" t="s">
        <v>133</v>
      </c>
      <c r="AU142" s="144" t="s">
        <v>86</v>
      </c>
      <c r="AY142" s="17" t="s">
        <v>130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84</v>
      </c>
      <c r="BK142" s="145">
        <f>ROUND(I142*H142,2)</f>
        <v>0</v>
      </c>
      <c r="BL142" s="17" t="s">
        <v>137</v>
      </c>
      <c r="BM142" s="144" t="s">
        <v>156</v>
      </c>
    </row>
    <row r="143" spans="2:65" s="13" customFormat="1" ht="11.25">
      <c r="B143" s="158"/>
      <c r="D143" s="152" t="s">
        <v>194</v>
      </c>
      <c r="E143" s="159" t="s">
        <v>1</v>
      </c>
      <c r="F143" s="160" t="s">
        <v>1081</v>
      </c>
      <c r="H143" s="161">
        <v>1663.38</v>
      </c>
      <c r="I143" s="162"/>
      <c r="L143" s="158"/>
      <c r="M143" s="163"/>
      <c r="T143" s="164"/>
      <c r="AT143" s="159" t="s">
        <v>194</v>
      </c>
      <c r="AU143" s="159" t="s">
        <v>86</v>
      </c>
      <c r="AV143" s="13" t="s">
        <v>86</v>
      </c>
      <c r="AW143" s="13" t="s">
        <v>32</v>
      </c>
      <c r="AX143" s="13" t="s">
        <v>84</v>
      </c>
      <c r="AY143" s="159" t="s">
        <v>130</v>
      </c>
    </row>
    <row r="144" spans="2:65" s="1" customFormat="1" ht="24.2" customHeight="1">
      <c r="B144" s="132"/>
      <c r="C144" s="133" t="s">
        <v>143</v>
      </c>
      <c r="D144" s="133" t="s">
        <v>133</v>
      </c>
      <c r="E144" s="134" t="s">
        <v>1082</v>
      </c>
      <c r="F144" s="135" t="s">
        <v>1083</v>
      </c>
      <c r="G144" s="136" t="s">
        <v>191</v>
      </c>
      <c r="H144" s="137">
        <v>1663.38</v>
      </c>
      <c r="I144" s="138"/>
      <c r="J144" s="139">
        <f>ROUND(I144*H144,2)</f>
        <v>0</v>
      </c>
      <c r="K144" s="135" t="s">
        <v>192</v>
      </c>
      <c r="L144" s="32"/>
      <c r="M144" s="140" t="s">
        <v>1</v>
      </c>
      <c r="N144" s="141" t="s">
        <v>41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137</v>
      </c>
      <c r="AT144" s="144" t="s">
        <v>133</v>
      </c>
      <c r="AU144" s="144" t="s">
        <v>86</v>
      </c>
      <c r="AY144" s="17" t="s">
        <v>130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84</v>
      </c>
      <c r="BK144" s="145">
        <f>ROUND(I144*H144,2)</f>
        <v>0</v>
      </c>
      <c r="BL144" s="17" t="s">
        <v>137</v>
      </c>
      <c r="BM144" s="144" t="s">
        <v>159</v>
      </c>
    </row>
    <row r="145" spans="2:65" s="1" customFormat="1" ht="37.9" customHeight="1">
      <c r="B145" s="132"/>
      <c r="C145" s="133" t="s">
        <v>153</v>
      </c>
      <c r="D145" s="133" t="s">
        <v>133</v>
      </c>
      <c r="E145" s="134" t="s">
        <v>411</v>
      </c>
      <c r="F145" s="135" t="s">
        <v>412</v>
      </c>
      <c r="G145" s="136" t="s">
        <v>271</v>
      </c>
      <c r="H145" s="137">
        <v>463.81400000000002</v>
      </c>
      <c r="I145" s="138"/>
      <c r="J145" s="139">
        <f>ROUND(I145*H145,2)</f>
        <v>0</v>
      </c>
      <c r="K145" s="135" t="s">
        <v>192</v>
      </c>
      <c r="L145" s="32"/>
      <c r="M145" s="140" t="s">
        <v>1</v>
      </c>
      <c r="N145" s="141" t="s">
        <v>41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137</v>
      </c>
      <c r="AT145" s="144" t="s">
        <v>133</v>
      </c>
      <c r="AU145" s="144" t="s">
        <v>86</v>
      </c>
      <c r="AY145" s="17" t="s">
        <v>130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84</v>
      </c>
      <c r="BK145" s="145">
        <f>ROUND(I145*H145,2)</f>
        <v>0</v>
      </c>
      <c r="BL145" s="17" t="s">
        <v>137</v>
      </c>
      <c r="BM145" s="144" t="s">
        <v>164</v>
      </c>
    </row>
    <row r="146" spans="2:65" s="13" customFormat="1" ht="11.25">
      <c r="B146" s="158"/>
      <c r="D146" s="152" t="s">
        <v>194</v>
      </c>
      <c r="E146" s="159" t="s">
        <v>1047</v>
      </c>
      <c r="F146" s="160" t="s">
        <v>1084</v>
      </c>
      <c r="H146" s="161">
        <v>463.81400000000002</v>
      </c>
      <c r="I146" s="162"/>
      <c r="L146" s="158"/>
      <c r="M146" s="163"/>
      <c r="T146" s="164"/>
      <c r="AT146" s="159" t="s">
        <v>194</v>
      </c>
      <c r="AU146" s="159" t="s">
        <v>86</v>
      </c>
      <c r="AV146" s="13" t="s">
        <v>86</v>
      </c>
      <c r="AW146" s="13" t="s">
        <v>32</v>
      </c>
      <c r="AX146" s="13" t="s">
        <v>84</v>
      </c>
      <c r="AY146" s="159" t="s">
        <v>130</v>
      </c>
    </row>
    <row r="147" spans="2:65" s="1" customFormat="1" ht="37.9" customHeight="1">
      <c r="B147" s="132"/>
      <c r="C147" s="133" t="s">
        <v>146</v>
      </c>
      <c r="D147" s="133" t="s">
        <v>133</v>
      </c>
      <c r="E147" s="134" t="s">
        <v>423</v>
      </c>
      <c r="F147" s="135" t="s">
        <v>424</v>
      </c>
      <c r="G147" s="136" t="s">
        <v>271</v>
      </c>
      <c r="H147" s="137">
        <v>2782.884</v>
      </c>
      <c r="I147" s="138"/>
      <c r="J147" s="139">
        <f>ROUND(I147*H147,2)</f>
        <v>0</v>
      </c>
      <c r="K147" s="135" t="s">
        <v>192</v>
      </c>
      <c r="L147" s="32"/>
      <c r="M147" s="140" t="s">
        <v>1</v>
      </c>
      <c r="N147" s="141" t="s">
        <v>41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137</v>
      </c>
      <c r="AT147" s="144" t="s">
        <v>133</v>
      </c>
      <c r="AU147" s="144" t="s">
        <v>86</v>
      </c>
      <c r="AY147" s="17" t="s">
        <v>130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84</v>
      </c>
      <c r="BK147" s="145">
        <f>ROUND(I147*H147,2)</f>
        <v>0</v>
      </c>
      <c r="BL147" s="17" t="s">
        <v>137</v>
      </c>
      <c r="BM147" s="144" t="s">
        <v>167</v>
      </c>
    </row>
    <row r="148" spans="2:65" s="13" customFormat="1" ht="11.25">
      <c r="B148" s="158"/>
      <c r="D148" s="152" t="s">
        <v>194</v>
      </c>
      <c r="E148" s="159" t="s">
        <v>1</v>
      </c>
      <c r="F148" s="160" t="s">
        <v>1085</v>
      </c>
      <c r="H148" s="161">
        <v>2782.884</v>
      </c>
      <c r="I148" s="162"/>
      <c r="L148" s="158"/>
      <c r="M148" s="163"/>
      <c r="T148" s="164"/>
      <c r="AT148" s="159" t="s">
        <v>194</v>
      </c>
      <c r="AU148" s="159" t="s">
        <v>86</v>
      </c>
      <c r="AV148" s="13" t="s">
        <v>86</v>
      </c>
      <c r="AW148" s="13" t="s">
        <v>32</v>
      </c>
      <c r="AX148" s="13" t="s">
        <v>84</v>
      </c>
      <c r="AY148" s="159" t="s">
        <v>130</v>
      </c>
    </row>
    <row r="149" spans="2:65" s="1" customFormat="1" ht="24.2" customHeight="1">
      <c r="B149" s="132"/>
      <c r="C149" s="133" t="s">
        <v>160</v>
      </c>
      <c r="D149" s="133" t="s">
        <v>133</v>
      </c>
      <c r="E149" s="134" t="s">
        <v>1086</v>
      </c>
      <c r="F149" s="135" t="s">
        <v>1087</v>
      </c>
      <c r="G149" s="136" t="s">
        <v>439</v>
      </c>
      <c r="H149" s="137">
        <v>858.05600000000004</v>
      </c>
      <c r="I149" s="138"/>
      <c r="J149" s="139">
        <f>ROUND(I149*H149,2)</f>
        <v>0</v>
      </c>
      <c r="K149" s="135" t="s">
        <v>192</v>
      </c>
      <c r="L149" s="32"/>
      <c r="M149" s="140" t="s">
        <v>1</v>
      </c>
      <c r="N149" s="141" t="s">
        <v>41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137</v>
      </c>
      <c r="AT149" s="144" t="s">
        <v>133</v>
      </c>
      <c r="AU149" s="144" t="s">
        <v>86</v>
      </c>
      <c r="AY149" s="17" t="s">
        <v>130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84</v>
      </c>
      <c r="BK149" s="145">
        <f>ROUND(I149*H149,2)</f>
        <v>0</v>
      </c>
      <c r="BL149" s="17" t="s">
        <v>137</v>
      </c>
      <c r="BM149" s="144" t="s">
        <v>173</v>
      </c>
    </row>
    <row r="150" spans="2:65" s="13" customFormat="1" ht="11.25">
      <c r="B150" s="158"/>
      <c r="D150" s="152" t="s">
        <v>194</v>
      </c>
      <c r="E150" s="159" t="s">
        <v>1</v>
      </c>
      <c r="F150" s="160" t="s">
        <v>1088</v>
      </c>
      <c r="H150" s="161">
        <v>858.05600000000004</v>
      </c>
      <c r="I150" s="162"/>
      <c r="L150" s="158"/>
      <c r="M150" s="163"/>
      <c r="T150" s="164"/>
      <c r="AT150" s="159" t="s">
        <v>194</v>
      </c>
      <c r="AU150" s="159" t="s">
        <v>86</v>
      </c>
      <c r="AV150" s="13" t="s">
        <v>86</v>
      </c>
      <c r="AW150" s="13" t="s">
        <v>32</v>
      </c>
      <c r="AX150" s="13" t="s">
        <v>84</v>
      </c>
      <c r="AY150" s="159" t="s">
        <v>130</v>
      </c>
    </row>
    <row r="151" spans="2:65" s="1" customFormat="1" ht="16.5" customHeight="1">
      <c r="B151" s="132"/>
      <c r="C151" s="133" t="s">
        <v>150</v>
      </c>
      <c r="D151" s="133" t="s">
        <v>133</v>
      </c>
      <c r="E151" s="134" t="s">
        <v>444</v>
      </c>
      <c r="F151" s="135" t="s">
        <v>445</v>
      </c>
      <c r="G151" s="136" t="s">
        <v>271</v>
      </c>
      <c r="H151" s="137">
        <v>463.81400000000002</v>
      </c>
      <c r="I151" s="138"/>
      <c r="J151" s="139">
        <f>ROUND(I151*H151,2)</f>
        <v>0</v>
      </c>
      <c r="K151" s="135" t="s">
        <v>192</v>
      </c>
      <c r="L151" s="32"/>
      <c r="M151" s="140" t="s">
        <v>1</v>
      </c>
      <c r="N151" s="141" t="s">
        <v>41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137</v>
      </c>
      <c r="AT151" s="144" t="s">
        <v>133</v>
      </c>
      <c r="AU151" s="144" t="s">
        <v>86</v>
      </c>
      <c r="AY151" s="17" t="s">
        <v>130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84</v>
      </c>
      <c r="BK151" s="145">
        <f>ROUND(I151*H151,2)</f>
        <v>0</v>
      </c>
      <c r="BL151" s="17" t="s">
        <v>137</v>
      </c>
      <c r="BM151" s="144" t="s">
        <v>176</v>
      </c>
    </row>
    <row r="152" spans="2:65" s="13" customFormat="1" ht="11.25">
      <c r="B152" s="158"/>
      <c r="D152" s="152" t="s">
        <v>194</v>
      </c>
      <c r="E152" s="159" t="s">
        <v>1</v>
      </c>
      <c r="F152" s="160" t="s">
        <v>1047</v>
      </c>
      <c r="H152" s="161">
        <v>463.81400000000002</v>
      </c>
      <c r="I152" s="162"/>
      <c r="L152" s="158"/>
      <c r="M152" s="163"/>
      <c r="T152" s="164"/>
      <c r="AT152" s="159" t="s">
        <v>194</v>
      </c>
      <c r="AU152" s="159" t="s">
        <v>86</v>
      </c>
      <c r="AV152" s="13" t="s">
        <v>86</v>
      </c>
      <c r="AW152" s="13" t="s">
        <v>32</v>
      </c>
      <c r="AX152" s="13" t="s">
        <v>84</v>
      </c>
      <c r="AY152" s="159" t="s">
        <v>130</v>
      </c>
    </row>
    <row r="153" spans="2:65" s="1" customFormat="1" ht="24.2" customHeight="1">
      <c r="B153" s="132"/>
      <c r="C153" s="133" t="s">
        <v>170</v>
      </c>
      <c r="D153" s="133" t="s">
        <v>133</v>
      </c>
      <c r="E153" s="134" t="s">
        <v>1089</v>
      </c>
      <c r="F153" s="135" t="s">
        <v>1090</v>
      </c>
      <c r="G153" s="136" t="s">
        <v>271</v>
      </c>
      <c r="H153" s="137">
        <v>443.35599999999999</v>
      </c>
      <c r="I153" s="138"/>
      <c r="J153" s="139">
        <f>ROUND(I153*H153,2)</f>
        <v>0</v>
      </c>
      <c r="K153" s="135" t="s">
        <v>192</v>
      </c>
      <c r="L153" s="32"/>
      <c r="M153" s="140" t="s">
        <v>1</v>
      </c>
      <c r="N153" s="141" t="s">
        <v>41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137</v>
      </c>
      <c r="AT153" s="144" t="s">
        <v>133</v>
      </c>
      <c r="AU153" s="144" t="s">
        <v>86</v>
      </c>
      <c r="AY153" s="17" t="s">
        <v>130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84</v>
      </c>
      <c r="BK153" s="145">
        <f>ROUND(I153*H153,2)</f>
        <v>0</v>
      </c>
      <c r="BL153" s="17" t="s">
        <v>137</v>
      </c>
      <c r="BM153" s="144" t="s">
        <v>342</v>
      </c>
    </row>
    <row r="154" spans="2:65" s="13" customFormat="1" ht="11.25">
      <c r="B154" s="158"/>
      <c r="D154" s="152" t="s">
        <v>194</v>
      </c>
      <c r="E154" s="159" t="s">
        <v>1</v>
      </c>
      <c r="F154" s="160" t="s">
        <v>1091</v>
      </c>
      <c r="H154" s="161">
        <v>244.39699999999999</v>
      </c>
      <c r="I154" s="162"/>
      <c r="L154" s="158"/>
      <c r="M154" s="163"/>
      <c r="T154" s="164"/>
      <c r="AT154" s="159" t="s">
        <v>194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130</v>
      </c>
    </row>
    <row r="155" spans="2:65" s="13" customFormat="1" ht="11.25">
      <c r="B155" s="158"/>
      <c r="D155" s="152" t="s">
        <v>194</v>
      </c>
      <c r="E155" s="159" t="s">
        <v>1</v>
      </c>
      <c r="F155" s="160" t="s">
        <v>1092</v>
      </c>
      <c r="H155" s="161">
        <v>68.248000000000005</v>
      </c>
      <c r="I155" s="162"/>
      <c r="L155" s="158"/>
      <c r="M155" s="163"/>
      <c r="T155" s="164"/>
      <c r="AT155" s="159" t="s">
        <v>194</v>
      </c>
      <c r="AU155" s="159" t="s">
        <v>86</v>
      </c>
      <c r="AV155" s="13" t="s">
        <v>86</v>
      </c>
      <c r="AW155" s="13" t="s">
        <v>32</v>
      </c>
      <c r="AX155" s="13" t="s">
        <v>76</v>
      </c>
      <c r="AY155" s="159" t="s">
        <v>130</v>
      </c>
    </row>
    <row r="156" spans="2:65" s="13" customFormat="1" ht="11.25">
      <c r="B156" s="158"/>
      <c r="D156" s="152" t="s">
        <v>194</v>
      </c>
      <c r="E156" s="159" t="s">
        <v>1</v>
      </c>
      <c r="F156" s="160" t="s">
        <v>1093</v>
      </c>
      <c r="H156" s="161">
        <v>214.14500000000001</v>
      </c>
      <c r="I156" s="162"/>
      <c r="L156" s="158"/>
      <c r="M156" s="163"/>
      <c r="T156" s="164"/>
      <c r="AT156" s="159" t="s">
        <v>194</v>
      </c>
      <c r="AU156" s="159" t="s">
        <v>86</v>
      </c>
      <c r="AV156" s="13" t="s">
        <v>86</v>
      </c>
      <c r="AW156" s="13" t="s">
        <v>32</v>
      </c>
      <c r="AX156" s="13" t="s">
        <v>76</v>
      </c>
      <c r="AY156" s="159" t="s">
        <v>130</v>
      </c>
    </row>
    <row r="157" spans="2:65" s="13" customFormat="1" ht="22.5">
      <c r="B157" s="158"/>
      <c r="D157" s="152" t="s">
        <v>194</v>
      </c>
      <c r="E157" s="159" t="s">
        <v>1</v>
      </c>
      <c r="F157" s="160" t="s">
        <v>1094</v>
      </c>
      <c r="H157" s="161">
        <v>20.937000000000001</v>
      </c>
      <c r="I157" s="162"/>
      <c r="L157" s="158"/>
      <c r="M157" s="163"/>
      <c r="T157" s="164"/>
      <c r="AT157" s="159" t="s">
        <v>194</v>
      </c>
      <c r="AU157" s="159" t="s">
        <v>86</v>
      </c>
      <c r="AV157" s="13" t="s">
        <v>86</v>
      </c>
      <c r="AW157" s="13" t="s">
        <v>32</v>
      </c>
      <c r="AX157" s="13" t="s">
        <v>76</v>
      </c>
      <c r="AY157" s="159" t="s">
        <v>130</v>
      </c>
    </row>
    <row r="158" spans="2:65" s="13" customFormat="1" ht="11.25">
      <c r="B158" s="158"/>
      <c r="D158" s="152" t="s">
        <v>194</v>
      </c>
      <c r="E158" s="159" t="s">
        <v>1</v>
      </c>
      <c r="F158" s="160" t="s">
        <v>1095</v>
      </c>
      <c r="H158" s="161">
        <v>-104.371</v>
      </c>
      <c r="I158" s="162"/>
      <c r="L158" s="158"/>
      <c r="M158" s="163"/>
      <c r="T158" s="164"/>
      <c r="AT158" s="159" t="s">
        <v>194</v>
      </c>
      <c r="AU158" s="159" t="s">
        <v>86</v>
      </c>
      <c r="AV158" s="13" t="s">
        <v>86</v>
      </c>
      <c r="AW158" s="13" t="s">
        <v>32</v>
      </c>
      <c r="AX158" s="13" t="s">
        <v>76</v>
      </c>
      <c r="AY158" s="159" t="s">
        <v>130</v>
      </c>
    </row>
    <row r="159" spans="2:65" s="14" customFormat="1" ht="11.25">
      <c r="B159" s="165"/>
      <c r="D159" s="152" t="s">
        <v>194</v>
      </c>
      <c r="E159" s="166" t="s">
        <v>1058</v>
      </c>
      <c r="F159" s="167" t="s">
        <v>200</v>
      </c>
      <c r="H159" s="168">
        <v>443.35599999999999</v>
      </c>
      <c r="I159" s="169"/>
      <c r="L159" s="165"/>
      <c r="M159" s="170"/>
      <c r="T159" s="171"/>
      <c r="AT159" s="166" t="s">
        <v>194</v>
      </c>
      <c r="AU159" s="166" t="s">
        <v>86</v>
      </c>
      <c r="AV159" s="14" t="s">
        <v>137</v>
      </c>
      <c r="AW159" s="14" t="s">
        <v>32</v>
      </c>
      <c r="AX159" s="14" t="s">
        <v>84</v>
      </c>
      <c r="AY159" s="166" t="s">
        <v>130</v>
      </c>
    </row>
    <row r="160" spans="2:65" s="1" customFormat="1" ht="24.2" customHeight="1">
      <c r="B160" s="132"/>
      <c r="C160" s="133" t="s">
        <v>8</v>
      </c>
      <c r="D160" s="133" t="s">
        <v>133</v>
      </c>
      <c r="E160" s="134" t="s">
        <v>461</v>
      </c>
      <c r="F160" s="135" t="s">
        <v>462</v>
      </c>
      <c r="G160" s="136" t="s">
        <v>271</v>
      </c>
      <c r="H160" s="137">
        <v>279.35000000000002</v>
      </c>
      <c r="I160" s="138"/>
      <c r="J160" s="139">
        <f>ROUND(I160*H160,2)</f>
        <v>0</v>
      </c>
      <c r="K160" s="135" t="s">
        <v>192</v>
      </c>
      <c r="L160" s="32"/>
      <c r="M160" s="140" t="s">
        <v>1</v>
      </c>
      <c r="N160" s="141" t="s">
        <v>41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137</v>
      </c>
      <c r="AT160" s="144" t="s">
        <v>133</v>
      </c>
      <c r="AU160" s="144" t="s">
        <v>86</v>
      </c>
      <c r="AY160" s="17" t="s">
        <v>130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84</v>
      </c>
      <c r="BK160" s="145">
        <f>ROUND(I160*H160,2)</f>
        <v>0</v>
      </c>
      <c r="BL160" s="17" t="s">
        <v>137</v>
      </c>
      <c r="BM160" s="144" t="s">
        <v>350</v>
      </c>
    </row>
    <row r="161" spans="2:65" s="13" customFormat="1" ht="11.25">
      <c r="B161" s="158"/>
      <c r="D161" s="152" t="s">
        <v>194</v>
      </c>
      <c r="E161" s="159" t="s">
        <v>1</v>
      </c>
      <c r="F161" s="160" t="s">
        <v>1096</v>
      </c>
      <c r="H161" s="161">
        <v>151.56</v>
      </c>
      <c r="I161" s="162"/>
      <c r="L161" s="158"/>
      <c r="M161" s="163"/>
      <c r="T161" s="164"/>
      <c r="AT161" s="159" t="s">
        <v>194</v>
      </c>
      <c r="AU161" s="159" t="s">
        <v>86</v>
      </c>
      <c r="AV161" s="13" t="s">
        <v>86</v>
      </c>
      <c r="AW161" s="13" t="s">
        <v>32</v>
      </c>
      <c r="AX161" s="13" t="s">
        <v>76</v>
      </c>
      <c r="AY161" s="159" t="s">
        <v>130</v>
      </c>
    </row>
    <row r="162" spans="2:65" s="13" customFormat="1" ht="11.25">
      <c r="B162" s="158"/>
      <c r="D162" s="152" t="s">
        <v>194</v>
      </c>
      <c r="E162" s="159" t="s">
        <v>1</v>
      </c>
      <c r="F162" s="160" t="s">
        <v>1097</v>
      </c>
      <c r="H162" s="161">
        <v>50.506999999999998</v>
      </c>
      <c r="I162" s="162"/>
      <c r="L162" s="158"/>
      <c r="M162" s="163"/>
      <c r="T162" s="164"/>
      <c r="AT162" s="159" t="s">
        <v>194</v>
      </c>
      <c r="AU162" s="159" t="s">
        <v>86</v>
      </c>
      <c r="AV162" s="13" t="s">
        <v>86</v>
      </c>
      <c r="AW162" s="13" t="s">
        <v>32</v>
      </c>
      <c r="AX162" s="13" t="s">
        <v>76</v>
      </c>
      <c r="AY162" s="159" t="s">
        <v>130</v>
      </c>
    </row>
    <row r="163" spans="2:65" s="13" customFormat="1" ht="11.25">
      <c r="B163" s="158"/>
      <c r="D163" s="152" t="s">
        <v>194</v>
      </c>
      <c r="E163" s="159" t="s">
        <v>1</v>
      </c>
      <c r="F163" s="160" t="s">
        <v>1098</v>
      </c>
      <c r="H163" s="161">
        <v>77.283000000000001</v>
      </c>
      <c r="I163" s="162"/>
      <c r="L163" s="158"/>
      <c r="M163" s="163"/>
      <c r="T163" s="164"/>
      <c r="AT163" s="159" t="s">
        <v>194</v>
      </c>
      <c r="AU163" s="159" t="s">
        <v>86</v>
      </c>
      <c r="AV163" s="13" t="s">
        <v>86</v>
      </c>
      <c r="AW163" s="13" t="s">
        <v>32</v>
      </c>
      <c r="AX163" s="13" t="s">
        <v>76</v>
      </c>
      <c r="AY163" s="159" t="s">
        <v>130</v>
      </c>
    </row>
    <row r="164" spans="2:65" s="14" customFormat="1" ht="11.25">
      <c r="B164" s="165"/>
      <c r="D164" s="152" t="s">
        <v>194</v>
      </c>
      <c r="E164" s="166" t="s">
        <v>1</v>
      </c>
      <c r="F164" s="167" t="s">
        <v>200</v>
      </c>
      <c r="H164" s="168">
        <v>279.35000000000002</v>
      </c>
      <c r="I164" s="169"/>
      <c r="L164" s="165"/>
      <c r="M164" s="170"/>
      <c r="T164" s="171"/>
      <c r="AT164" s="166" t="s">
        <v>194</v>
      </c>
      <c r="AU164" s="166" t="s">
        <v>86</v>
      </c>
      <c r="AV164" s="14" t="s">
        <v>137</v>
      </c>
      <c r="AW164" s="14" t="s">
        <v>32</v>
      </c>
      <c r="AX164" s="14" t="s">
        <v>84</v>
      </c>
      <c r="AY164" s="166" t="s">
        <v>130</v>
      </c>
    </row>
    <row r="165" spans="2:65" s="1" customFormat="1" ht="16.5" customHeight="1">
      <c r="B165" s="132"/>
      <c r="C165" s="179" t="s">
        <v>246</v>
      </c>
      <c r="D165" s="179" t="s">
        <v>455</v>
      </c>
      <c r="E165" s="180" t="s">
        <v>1099</v>
      </c>
      <c r="F165" s="181" t="s">
        <v>1100</v>
      </c>
      <c r="G165" s="182" t="s">
        <v>439</v>
      </c>
      <c r="H165" s="183">
        <v>558.70000000000005</v>
      </c>
      <c r="I165" s="184"/>
      <c r="J165" s="185">
        <f>ROUND(I165*H165,2)</f>
        <v>0</v>
      </c>
      <c r="K165" s="181" t="s">
        <v>192</v>
      </c>
      <c r="L165" s="186"/>
      <c r="M165" s="187" t="s">
        <v>1</v>
      </c>
      <c r="N165" s="188" t="s">
        <v>41</v>
      </c>
      <c r="P165" s="142">
        <f>O165*H165</f>
        <v>0</v>
      </c>
      <c r="Q165" s="142">
        <v>1</v>
      </c>
      <c r="R165" s="142">
        <f>Q165*H165</f>
        <v>558.70000000000005</v>
      </c>
      <c r="S165" s="142">
        <v>0</v>
      </c>
      <c r="T165" s="143">
        <f>S165*H165</f>
        <v>0</v>
      </c>
      <c r="AR165" s="144" t="s">
        <v>146</v>
      </c>
      <c r="AT165" s="144" t="s">
        <v>455</v>
      </c>
      <c r="AU165" s="144" t="s">
        <v>86</v>
      </c>
      <c r="AY165" s="17" t="s">
        <v>130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84</v>
      </c>
      <c r="BK165" s="145">
        <f>ROUND(I165*H165,2)</f>
        <v>0</v>
      </c>
      <c r="BL165" s="17" t="s">
        <v>137</v>
      </c>
      <c r="BM165" s="144" t="s">
        <v>358</v>
      </c>
    </row>
    <row r="166" spans="2:65" s="13" customFormat="1" ht="11.25">
      <c r="B166" s="158"/>
      <c r="D166" s="152" t="s">
        <v>194</v>
      </c>
      <c r="F166" s="160" t="s">
        <v>1101</v>
      </c>
      <c r="H166" s="161">
        <v>558.70000000000005</v>
      </c>
      <c r="I166" s="162"/>
      <c r="L166" s="158"/>
      <c r="M166" s="163"/>
      <c r="T166" s="164"/>
      <c r="AT166" s="159" t="s">
        <v>194</v>
      </c>
      <c r="AU166" s="159" t="s">
        <v>86</v>
      </c>
      <c r="AV166" s="13" t="s">
        <v>86</v>
      </c>
      <c r="AW166" s="13" t="s">
        <v>3</v>
      </c>
      <c r="AX166" s="13" t="s">
        <v>84</v>
      </c>
      <c r="AY166" s="159" t="s">
        <v>130</v>
      </c>
    </row>
    <row r="167" spans="2:65" s="11" customFormat="1" ht="22.9" customHeight="1">
      <c r="B167" s="120"/>
      <c r="D167" s="121" t="s">
        <v>75</v>
      </c>
      <c r="E167" s="130" t="s">
        <v>86</v>
      </c>
      <c r="F167" s="130" t="s">
        <v>500</v>
      </c>
      <c r="I167" s="123"/>
      <c r="J167" s="131">
        <f>BK167</f>
        <v>0</v>
      </c>
      <c r="L167" s="120"/>
      <c r="M167" s="125"/>
      <c r="P167" s="126">
        <f>SUM(P168:P171)</f>
        <v>0</v>
      </c>
      <c r="R167" s="126">
        <f>SUM(R168:R171)</f>
        <v>1.5774143</v>
      </c>
      <c r="T167" s="127">
        <f>SUM(T168:T171)</f>
        <v>0</v>
      </c>
      <c r="AR167" s="121" t="s">
        <v>84</v>
      </c>
      <c r="AT167" s="128" t="s">
        <v>75</v>
      </c>
      <c r="AU167" s="128" t="s">
        <v>84</v>
      </c>
      <c r="AY167" s="121" t="s">
        <v>130</v>
      </c>
      <c r="BK167" s="129">
        <f>SUM(BK168:BK171)</f>
        <v>0</v>
      </c>
    </row>
    <row r="168" spans="2:65" s="1" customFormat="1" ht="24.2" customHeight="1">
      <c r="B168" s="132"/>
      <c r="C168" s="133" t="s">
        <v>156</v>
      </c>
      <c r="D168" s="133" t="s">
        <v>133</v>
      </c>
      <c r="E168" s="134" t="s">
        <v>1102</v>
      </c>
      <c r="F168" s="135" t="s">
        <v>1103</v>
      </c>
      <c r="G168" s="136" t="s">
        <v>249</v>
      </c>
      <c r="H168" s="137">
        <v>462.05</v>
      </c>
      <c r="I168" s="138"/>
      <c r="J168" s="139">
        <f>ROUND(I168*H168,2)</f>
        <v>0</v>
      </c>
      <c r="K168" s="135" t="s">
        <v>192</v>
      </c>
      <c r="L168" s="32"/>
      <c r="M168" s="140" t="s">
        <v>1</v>
      </c>
      <c r="N168" s="141" t="s">
        <v>41</v>
      </c>
      <c r="P168" s="142">
        <f>O168*H168</f>
        <v>0</v>
      </c>
      <c r="Q168" s="142">
        <v>4.8999999999999998E-4</v>
      </c>
      <c r="R168" s="142">
        <f>Q168*H168</f>
        <v>0.22640450000000001</v>
      </c>
      <c r="S168" s="142">
        <v>0</v>
      </c>
      <c r="T168" s="143">
        <f>S168*H168</f>
        <v>0</v>
      </c>
      <c r="AR168" s="144" t="s">
        <v>137</v>
      </c>
      <c r="AT168" s="144" t="s">
        <v>133</v>
      </c>
      <c r="AU168" s="144" t="s">
        <v>86</v>
      </c>
      <c r="AY168" s="17" t="s">
        <v>130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84</v>
      </c>
      <c r="BK168" s="145">
        <f>ROUND(I168*H168,2)</f>
        <v>0</v>
      </c>
      <c r="BL168" s="17" t="s">
        <v>137</v>
      </c>
      <c r="BM168" s="144" t="s">
        <v>367</v>
      </c>
    </row>
    <row r="169" spans="2:65" s="13" customFormat="1" ht="11.25">
      <c r="B169" s="158"/>
      <c r="D169" s="152" t="s">
        <v>194</v>
      </c>
      <c r="E169" s="159" t="s">
        <v>1</v>
      </c>
      <c r="F169" s="160" t="s">
        <v>1104</v>
      </c>
      <c r="H169" s="161">
        <v>462.05</v>
      </c>
      <c r="I169" s="162"/>
      <c r="L169" s="158"/>
      <c r="M169" s="163"/>
      <c r="T169" s="164"/>
      <c r="AT169" s="159" t="s">
        <v>194</v>
      </c>
      <c r="AU169" s="159" t="s">
        <v>86</v>
      </c>
      <c r="AV169" s="13" t="s">
        <v>86</v>
      </c>
      <c r="AW169" s="13" t="s">
        <v>32</v>
      </c>
      <c r="AX169" s="13" t="s">
        <v>84</v>
      </c>
      <c r="AY169" s="159" t="s">
        <v>130</v>
      </c>
    </row>
    <row r="170" spans="2:65" s="1" customFormat="1" ht="16.5" customHeight="1">
      <c r="B170" s="132"/>
      <c r="C170" s="133" t="s">
        <v>259</v>
      </c>
      <c r="D170" s="133" t="s">
        <v>133</v>
      </c>
      <c r="E170" s="134" t="s">
        <v>1105</v>
      </c>
      <c r="F170" s="135" t="s">
        <v>1106</v>
      </c>
      <c r="G170" s="136" t="s">
        <v>271</v>
      </c>
      <c r="H170" s="137">
        <v>0.54</v>
      </c>
      <c r="I170" s="138"/>
      <c r="J170" s="139">
        <f>ROUND(I170*H170,2)</f>
        <v>0</v>
      </c>
      <c r="K170" s="135" t="s">
        <v>192</v>
      </c>
      <c r="L170" s="32"/>
      <c r="M170" s="140" t="s">
        <v>1</v>
      </c>
      <c r="N170" s="141" t="s">
        <v>41</v>
      </c>
      <c r="P170" s="142">
        <f>O170*H170</f>
        <v>0</v>
      </c>
      <c r="Q170" s="142">
        <v>2.5018699999999998</v>
      </c>
      <c r="R170" s="142">
        <f>Q170*H170</f>
        <v>1.3510097999999999</v>
      </c>
      <c r="S170" s="142">
        <v>0</v>
      </c>
      <c r="T170" s="143">
        <f>S170*H170</f>
        <v>0</v>
      </c>
      <c r="AR170" s="144" t="s">
        <v>137</v>
      </c>
      <c r="AT170" s="144" t="s">
        <v>133</v>
      </c>
      <c r="AU170" s="144" t="s">
        <v>86</v>
      </c>
      <c r="AY170" s="17" t="s">
        <v>130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84</v>
      </c>
      <c r="BK170" s="145">
        <f>ROUND(I170*H170,2)</f>
        <v>0</v>
      </c>
      <c r="BL170" s="17" t="s">
        <v>137</v>
      </c>
      <c r="BM170" s="144" t="s">
        <v>1107</v>
      </c>
    </row>
    <row r="171" spans="2:65" s="13" customFormat="1" ht="11.25">
      <c r="B171" s="158"/>
      <c r="D171" s="152" t="s">
        <v>194</v>
      </c>
      <c r="E171" s="159" t="s">
        <v>1</v>
      </c>
      <c r="F171" s="160" t="s">
        <v>1108</v>
      </c>
      <c r="H171" s="161">
        <v>0.54</v>
      </c>
      <c r="I171" s="162"/>
      <c r="L171" s="158"/>
      <c r="M171" s="163"/>
      <c r="T171" s="164"/>
      <c r="AT171" s="159" t="s">
        <v>194</v>
      </c>
      <c r="AU171" s="159" t="s">
        <v>86</v>
      </c>
      <c r="AV171" s="13" t="s">
        <v>86</v>
      </c>
      <c r="AW171" s="13" t="s">
        <v>32</v>
      </c>
      <c r="AX171" s="13" t="s">
        <v>84</v>
      </c>
      <c r="AY171" s="159" t="s">
        <v>130</v>
      </c>
    </row>
    <row r="172" spans="2:65" s="11" customFormat="1" ht="22.9" customHeight="1">
      <c r="B172" s="120"/>
      <c r="D172" s="121" t="s">
        <v>75</v>
      </c>
      <c r="E172" s="130" t="s">
        <v>137</v>
      </c>
      <c r="F172" s="130" t="s">
        <v>1109</v>
      </c>
      <c r="I172" s="123"/>
      <c r="J172" s="131">
        <f>BK172</f>
        <v>0</v>
      </c>
      <c r="L172" s="120"/>
      <c r="M172" s="125"/>
      <c r="P172" s="126">
        <f>SUM(P173:P196)</f>
        <v>0</v>
      </c>
      <c r="R172" s="126">
        <f>SUM(R173:R196)</f>
        <v>151.02370721</v>
      </c>
      <c r="T172" s="127">
        <f>SUM(T173:T196)</f>
        <v>0</v>
      </c>
      <c r="AR172" s="121" t="s">
        <v>84</v>
      </c>
      <c r="AT172" s="128" t="s">
        <v>75</v>
      </c>
      <c r="AU172" s="128" t="s">
        <v>84</v>
      </c>
      <c r="AY172" s="121" t="s">
        <v>130</v>
      </c>
      <c r="BK172" s="129">
        <f>SUM(BK173:BK196)</f>
        <v>0</v>
      </c>
    </row>
    <row r="173" spans="2:65" s="1" customFormat="1" ht="16.5" customHeight="1">
      <c r="B173" s="132"/>
      <c r="C173" s="133" t="s">
        <v>159</v>
      </c>
      <c r="D173" s="133" t="s">
        <v>133</v>
      </c>
      <c r="E173" s="134" t="s">
        <v>1110</v>
      </c>
      <c r="F173" s="135" t="s">
        <v>1111</v>
      </c>
      <c r="G173" s="136" t="s">
        <v>271</v>
      </c>
      <c r="H173" s="137">
        <v>71.972999999999999</v>
      </c>
      <c r="I173" s="138"/>
      <c r="J173" s="139">
        <f>ROUND(I173*H173,2)</f>
        <v>0</v>
      </c>
      <c r="K173" s="135" t="s">
        <v>192</v>
      </c>
      <c r="L173" s="32"/>
      <c r="M173" s="140" t="s">
        <v>1</v>
      </c>
      <c r="N173" s="141" t="s">
        <v>41</v>
      </c>
      <c r="P173" s="142">
        <f>O173*H173</f>
        <v>0</v>
      </c>
      <c r="Q173" s="142">
        <v>1.8907700000000001</v>
      </c>
      <c r="R173" s="142">
        <f>Q173*H173</f>
        <v>136.08438921000001</v>
      </c>
      <c r="S173" s="142">
        <v>0</v>
      </c>
      <c r="T173" s="143">
        <f>S173*H173</f>
        <v>0</v>
      </c>
      <c r="AR173" s="144" t="s">
        <v>137</v>
      </c>
      <c r="AT173" s="144" t="s">
        <v>133</v>
      </c>
      <c r="AU173" s="144" t="s">
        <v>86</v>
      </c>
      <c r="AY173" s="17" t="s">
        <v>130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84</v>
      </c>
      <c r="BK173" s="145">
        <f>ROUND(I173*H173,2)</f>
        <v>0</v>
      </c>
      <c r="BL173" s="17" t="s">
        <v>137</v>
      </c>
      <c r="BM173" s="144" t="s">
        <v>378</v>
      </c>
    </row>
    <row r="174" spans="2:65" s="13" customFormat="1" ht="11.25">
      <c r="B174" s="158"/>
      <c r="D174" s="152" t="s">
        <v>194</v>
      </c>
      <c r="E174" s="159" t="s">
        <v>1</v>
      </c>
      <c r="F174" s="160" t="s">
        <v>1112</v>
      </c>
      <c r="H174" s="161">
        <v>2.4750000000000001</v>
      </c>
      <c r="I174" s="162"/>
      <c r="L174" s="158"/>
      <c r="M174" s="163"/>
      <c r="T174" s="164"/>
      <c r="AT174" s="159" t="s">
        <v>194</v>
      </c>
      <c r="AU174" s="159" t="s">
        <v>86</v>
      </c>
      <c r="AV174" s="13" t="s">
        <v>86</v>
      </c>
      <c r="AW174" s="13" t="s">
        <v>32</v>
      </c>
      <c r="AX174" s="13" t="s">
        <v>76</v>
      </c>
      <c r="AY174" s="159" t="s">
        <v>130</v>
      </c>
    </row>
    <row r="175" spans="2:65" s="13" customFormat="1" ht="22.5">
      <c r="B175" s="158"/>
      <c r="D175" s="152" t="s">
        <v>194</v>
      </c>
      <c r="E175" s="159" t="s">
        <v>1</v>
      </c>
      <c r="F175" s="160" t="s">
        <v>1113</v>
      </c>
      <c r="H175" s="161">
        <v>68.427999999999997</v>
      </c>
      <c r="I175" s="162"/>
      <c r="L175" s="158"/>
      <c r="M175" s="163"/>
      <c r="T175" s="164"/>
      <c r="AT175" s="159" t="s">
        <v>194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130</v>
      </c>
    </row>
    <row r="176" spans="2:65" s="13" customFormat="1" ht="11.25">
      <c r="B176" s="158"/>
      <c r="D176" s="152" t="s">
        <v>194</v>
      </c>
      <c r="E176" s="159" t="s">
        <v>1</v>
      </c>
      <c r="F176" s="160" t="s">
        <v>1114</v>
      </c>
      <c r="H176" s="161">
        <v>1.07</v>
      </c>
      <c r="I176" s="162"/>
      <c r="L176" s="158"/>
      <c r="M176" s="163"/>
      <c r="T176" s="164"/>
      <c r="AT176" s="159" t="s">
        <v>194</v>
      </c>
      <c r="AU176" s="159" t="s">
        <v>86</v>
      </c>
      <c r="AV176" s="13" t="s">
        <v>86</v>
      </c>
      <c r="AW176" s="13" t="s">
        <v>32</v>
      </c>
      <c r="AX176" s="13" t="s">
        <v>76</v>
      </c>
      <c r="AY176" s="159" t="s">
        <v>130</v>
      </c>
    </row>
    <row r="177" spans="2:65" s="14" customFormat="1" ht="11.25">
      <c r="B177" s="165"/>
      <c r="D177" s="152" t="s">
        <v>194</v>
      </c>
      <c r="E177" s="166" t="s">
        <v>1</v>
      </c>
      <c r="F177" s="167" t="s">
        <v>200</v>
      </c>
      <c r="H177" s="168">
        <v>71.972999999999999</v>
      </c>
      <c r="I177" s="169"/>
      <c r="L177" s="165"/>
      <c r="M177" s="170"/>
      <c r="T177" s="171"/>
      <c r="AT177" s="166" t="s">
        <v>194</v>
      </c>
      <c r="AU177" s="166" t="s">
        <v>86</v>
      </c>
      <c r="AV177" s="14" t="s">
        <v>137</v>
      </c>
      <c r="AW177" s="14" t="s">
        <v>32</v>
      </c>
      <c r="AX177" s="14" t="s">
        <v>84</v>
      </c>
      <c r="AY177" s="166" t="s">
        <v>130</v>
      </c>
    </row>
    <row r="178" spans="2:65" s="1" customFormat="1" ht="24.2" customHeight="1">
      <c r="B178" s="132"/>
      <c r="C178" s="133" t="s">
        <v>268</v>
      </c>
      <c r="D178" s="133" t="s">
        <v>133</v>
      </c>
      <c r="E178" s="134" t="s">
        <v>1115</v>
      </c>
      <c r="F178" s="135" t="s">
        <v>1116</v>
      </c>
      <c r="G178" s="136" t="s">
        <v>163</v>
      </c>
      <c r="H178" s="137">
        <v>32</v>
      </c>
      <c r="I178" s="138"/>
      <c r="J178" s="139">
        <f>ROUND(I178*H178,2)</f>
        <v>0</v>
      </c>
      <c r="K178" s="135" t="s">
        <v>192</v>
      </c>
      <c r="L178" s="32"/>
      <c r="M178" s="140" t="s">
        <v>1</v>
      </c>
      <c r="N178" s="141" t="s">
        <v>41</v>
      </c>
      <c r="P178" s="142">
        <f>O178*H178</f>
        <v>0</v>
      </c>
      <c r="Q178" s="142">
        <v>8.7419999999999998E-2</v>
      </c>
      <c r="R178" s="142">
        <f>Q178*H178</f>
        <v>2.7974399999999999</v>
      </c>
      <c r="S178" s="142">
        <v>0</v>
      </c>
      <c r="T178" s="143">
        <f>S178*H178</f>
        <v>0</v>
      </c>
      <c r="AR178" s="144" t="s">
        <v>137</v>
      </c>
      <c r="AT178" s="144" t="s">
        <v>133</v>
      </c>
      <c r="AU178" s="144" t="s">
        <v>86</v>
      </c>
      <c r="AY178" s="17" t="s">
        <v>130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84</v>
      </c>
      <c r="BK178" s="145">
        <f>ROUND(I178*H178,2)</f>
        <v>0</v>
      </c>
      <c r="BL178" s="17" t="s">
        <v>137</v>
      </c>
      <c r="BM178" s="144" t="s">
        <v>387</v>
      </c>
    </row>
    <row r="179" spans="2:65" s="1" customFormat="1" ht="24.2" customHeight="1">
      <c r="B179" s="132"/>
      <c r="C179" s="179" t="s">
        <v>164</v>
      </c>
      <c r="D179" s="179" t="s">
        <v>455</v>
      </c>
      <c r="E179" s="180" t="s">
        <v>1117</v>
      </c>
      <c r="F179" s="181" t="s">
        <v>1118</v>
      </c>
      <c r="G179" s="182" t="s">
        <v>163</v>
      </c>
      <c r="H179" s="183">
        <v>1</v>
      </c>
      <c r="I179" s="184"/>
      <c r="J179" s="185">
        <f>ROUND(I179*H179,2)</f>
        <v>0</v>
      </c>
      <c r="K179" s="181" t="s">
        <v>192</v>
      </c>
      <c r="L179" s="186"/>
      <c r="M179" s="187" t="s">
        <v>1</v>
      </c>
      <c r="N179" s="188" t="s">
        <v>41</v>
      </c>
      <c r="P179" s="142">
        <f>O179*H179</f>
        <v>0</v>
      </c>
      <c r="Q179" s="142">
        <v>2.8000000000000001E-2</v>
      </c>
      <c r="R179" s="142">
        <f>Q179*H179</f>
        <v>2.8000000000000001E-2</v>
      </c>
      <c r="S179" s="142">
        <v>0</v>
      </c>
      <c r="T179" s="143">
        <f>S179*H179</f>
        <v>0</v>
      </c>
      <c r="AR179" s="144" t="s">
        <v>146</v>
      </c>
      <c r="AT179" s="144" t="s">
        <v>455</v>
      </c>
      <c r="AU179" s="144" t="s">
        <v>86</v>
      </c>
      <c r="AY179" s="17" t="s">
        <v>130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84</v>
      </c>
      <c r="BK179" s="145">
        <f>ROUND(I179*H179,2)</f>
        <v>0</v>
      </c>
      <c r="BL179" s="17" t="s">
        <v>137</v>
      </c>
      <c r="BM179" s="144" t="s">
        <v>396</v>
      </c>
    </row>
    <row r="180" spans="2:65" s="13" customFormat="1" ht="11.25">
      <c r="B180" s="158"/>
      <c r="D180" s="152" t="s">
        <v>194</v>
      </c>
      <c r="E180" s="159" t="s">
        <v>1</v>
      </c>
      <c r="F180" s="160" t="s">
        <v>1119</v>
      </c>
      <c r="H180" s="161">
        <v>1</v>
      </c>
      <c r="I180" s="162"/>
      <c r="L180" s="158"/>
      <c r="M180" s="163"/>
      <c r="T180" s="164"/>
      <c r="AT180" s="159" t="s">
        <v>194</v>
      </c>
      <c r="AU180" s="159" t="s">
        <v>86</v>
      </c>
      <c r="AV180" s="13" t="s">
        <v>86</v>
      </c>
      <c r="AW180" s="13" t="s">
        <v>32</v>
      </c>
      <c r="AX180" s="13" t="s">
        <v>84</v>
      </c>
      <c r="AY180" s="159" t="s">
        <v>130</v>
      </c>
    </row>
    <row r="181" spans="2:65" s="1" customFormat="1" ht="24.2" customHeight="1">
      <c r="B181" s="132"/>
      <c r="C181" s="179" t="s">
        <v>301</v>
      </c>
      <c r="D181" s="179" t="s">
        <v>455</v>
      </c>
      <c r="E181" s="180" t="s">
        <v>1120</v>
      </c>
      <c r="F181" s="181" t="s">
        <v>1121</v>
      </c>
      <c r="G181" s="182" t="s">
        <v>163</v>
      </c>
      <c r="H181" s="183">
        <v>1</v>
      </c>
      <c r="I181" s="184"/>
      <c r="J181" s="185">
        <f>ROUND(I181*H181,2)</f>
        <v>0</v>
      </c>
      <c r="K181" s="181" t="s">
        <v>192</v>
      </c>
      <c r="L181" s="186"/>
      <c r="M181" s="187" t="s">
        <v>1</v>
      </c>
      <c r="N181" s="188" t="s">
        <v>41</v>
      </c>
      <c r="P181" s="142">
        <f>O181*H181</f>
        <v>0</v>
      </c>
      <c r="Q181" s="142">
        <v>0.04</v>
      </c>
      <c r="R181" s="142">
        <f>Q181*H181</f>
        <v>0.04</v>
      </c>
      <c r="S181" s="142">
        <v>0</v>
      </c>
      <c r="T181" s="143">
        <f>S181*H181</f>
        <v>0</v>
      </c>
      <c r="AR181" s="144" t="s">
        <v>146</v>
      </c>
      <c r="AT181" s="144" t="s">
        <v>455</v>
      </c>
      <c r="AU181" s="144" t="s">
        <v>86</v>
      </c>
      <c r="AY181" s="17" t="s">
        <v>130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84</v>
      </c>
      <c r="BK181" s="145">
        <f>ROUND(I181*H181,2)</f>
        <v>0</v>
      </c>
      <c r="BL181" s="17" t="s">
        <v>137</v>
      </c>
      <c r="BM181" s="144" t="s">
        <v>1122</v>
      </c>
    </row>
    <row r="182" spans="2:65" s="13" customFormat="1" ht="11.25">
      <c r="B182" s="158"/>
      <c r="D182" s="152" t="s">
        <v>194</v>
      </c>
      <c r="E182" s="159" t="s">
        <v>1</v>
      </c>
      <c r="F182" s="160" t="s">
        <v>1119</v>
      </c>
      <c r="H182" s="161">
        <v>1</v>
      </c>
      <c r="I182" s="162"/>
      <c r="L182" s="158"/>
      <c r="M182" s="163"/>
      <c r="T182" s="164"/>
      <c r="AT182" s="159" t="s">
        <v>194</v>
      </c>
      <c r="AU182" s="159" t="s">
        <v>86</v>
      </c>
      <c r="AV182" s="13" t="s">
        <v>86</v>
      </c>
      <c r="AW182" s="13" t="s">
        <v>32</v>
      </c>
      <c r="AX182" s="13" t="s">
        <v>84</v>
      </c>
      <c r="AY182" s="159" t="s">
        <v>130</v>
      </c>
    </row>
    <row r="183" spans="2:65" s="1" customFormat="1" ht="24.2" customHeight="1">
      <c r="B183" s="132"/>
      <c r="C183" s="179" t="s">
        <v>167</v>
      </c>
      <c r="D183" s="179" t="s">
        <v>455</v>
      </c>
      <c r="E183" s="180" t="s">
        <v>1123</v>
      </c>
      <c r="F183" s="181" t="s">
        <v>1124</v>
      </c>
      <c r="G183" s="182" t="s">
        <v>163</v>
      </c>
      <c r="H183" s="183">
        <v>2</v>
      </c>
      <c r="I183" s="184"/>
      <c r="J183" s="185">
        <f>ROUND(I183*H183,2)</f>
        <v>0</v>
      </c>
      <c r="K183" s="181" t="s">
        <v>192</v>
      </c>
      <c r="L183" s="186"/>
      <c r="M183" s="187" t="s">
        <v>1</v>
      </c>
      <c r="N183" s="188" t="s">
        <v>41</v>
      </c>
      <c r="P183" s="142">
        <f>O183*H183</f>
        <v>0</v>
      </c>
      <c r="Q183" s="142">
        <v>5.0999999999999997E-2</v>
      </c>
      <c r="R183" s="142">
        <f>Q183*H183</f>
        <v>0.10199999999999999</v>
      </c>
      <c r="S183" s="142">
        <v>0</v>
      </c>
      <c r="T183" s="143">
        <f>S183*H183</f>
        <v>0</v>
      </c>
      <c r="AR183" s="144" t="s">
        <v>146</v>
      </c>
      <c r="AT183" s="144" t="s">
        <v>455</v>
      </c>
      <c r="AU183" s="144" t="s">
        <v>86</v>
      </c>
      <c r="AY183" s="17" t="s">
        <v>130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84</v>
      </c>
      <c r="BK183" s="145">
        <f>ROUND(I183*H183,2)</f>
        <v>0</v>
      </c>
      <c r="BL183" s="17" t="s">
        <v>137</v>
      </c>
      <c r="BM183" s="144" t="s">
        <v>405</v>
      </c>
    </row>
    <row r="184" spans="2:65" s="13" customFormat="1" ht="11.25">
      <c r="B184" s="158"/>
      <c r="D184" s="152" t="s">
        <v>194</v>
      </c>
      <c r="E184" s="159" t="s">
        <v>1</v>
      </c>
      <c r="F184" s="160" t="s">
        <v>1125</v>
      </c>
      <c r="H184" s="161">
        <v>2</v>
      </c>
      <c r="I184" s="162"/>
      <c r="L184" s="158"/>
      <c r="M184" s="163"/>
      <c r="T184" s="164"/>
      <c r="AT184" s="159" t="s">
        <v>194</v>
      </c>
      <c r="AU184" s="159" t="s">
        <v>86</v>
      </c>
      <c r="AV184" s="13" t="s">
        <v>86</v>
      </c>
      <c r="AW184" s="13" t="s">
        <v>32</v>
      </c>
      <c r="AX184" s="13" t="s">
        <v>84</v>
      </c>
      <c r="AY184" s="159" t="s">
        <v>130</v>
      </c>
    </row>
    <row r="185" spans="2:65" s="1" customFormat="1" ht="24.2" customHeight="1">
      <c r="B185" s="132"/>
      <c r="C185" s="179" t="s">
        <v>7</v>
      </c>
      <c r="D185" s="179" t="s">
        <v>455</v>
      </c>
      <c r="E185" s="180" t="s">
        <v>1126</v>
      </c>
      <c r="F185" s="181" t="s">
        <v>1127</v>
      </c>
      <c r="G185" s="182" t="s">
        <v>163</v>
      </c>
      <c r="H185" s="183">
        <v>13</v>
      </c>
      <c r="I185" s="184"/>
      <c r="J185" s="185">
        <f>ROUND(I185*H185,2)</f>
        <v>0</v>
      </c>
      <c r="K185" s="181" t="s">
        <v>192</v>
      </c>
      <c r="L185" s="186"/>
      <c r="M185" s="187" t="s">
        <v>1</v>
      </c>
      <c r="N185" s="188" t="s">
        <v>41</v>
      </c>
      <c r="P185" s="142">
        <f>O185*H185</f>
        <v>0</v>
      </c>
      <c r="Q185" s="142">
        <v>6.8000000000000005E-2</v>
      </c>
      <c r="R185" s="142">
        <f>Q185*H185</f>
        <v>0.88400000000000012</v>
      </c>
      <c r="S185" s="142">
        <v>0</v>
      </c>
      <c r="T185" s="143">
        <f>S185*H185</f>
        <v>0</v>
      </c>
      <c r="AR185" s="144" t="s">
        <v>146</v>
      </c>
      <c r="AT185" s="144" t="s">
        <v>455</v>
      </c>
      <c r="AU185" s="144" t="s">
        <v>86</v>
      </c>
      <c r="AY185" s="17" t="s">
        <v>130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84</v>
      </c>
      <c r="BK185" s="145">
        <f>ROUND(I185*H185,2)</f>
        <v>0</v>
      </c>
      <c r="BL185" s="17" t="s">
        <v>137</v>
      </c>
      <c r="BM185" s="144" t="s">
        <v>422</v>
      </c>
    </row>
    <row r="186" spans="2:65" s="13" customFormat="1" ht="11.25">
      <c r="B186" s="158"/>
      <c r="D186" s="152" t="s">
        <v>194</v>
      </c>
      <c r="E186" s="159" t="s">
        <v>1</v>
      </c>
      <c r="F186" s="160" t="s">
        <v>1128</v>
      </c>
      <c r="H186" s="161">
        <v>11</v>
      </c>
      <c r="I186" s="162"/>
      <c r="L186" s="158"/>
      <c r="M186" s="163"/>
      <c r="T186" s="164"/>
      <c r="AT186" s="159" t="s">
        <v>194</v>
      </c>
      <c r="AU186" s="159" t="s">
        <v>86</v>
      </c>
      <c r="AV186" s="13" t="s">
        <v>86</v>
      </c>
      <c r="AW186" s="13" t="s">
        <v>32</v>
      </c>
      <c r="AX186" s="13" t="s">
        <v>76</v>
      </c>
      <c r="AY186" s="159" t="s">
        <v>130</v>
      </c>
    </row>
    <row r="187" spans="2:65" s="13" customFormat="1" ht="11.25">
      <c r="B187" s="158"/>
      <c r="D187" s="152" t="s">
        <v>194</v>
      </c>
      <c r="E187" s="159" t="s">
        <v>1</v>
      </c>
      <c r="F187" s="160" t="s">
        <v>1129</v>
      </c>
      <c r="H187" s="161">
        <v>2</v>
      </c>
      <c r="I187" s="162"/>
      <c r="L187" s="158"/>
      <c r="M187" s="163"/>
      <c r="T187" s="164"/>
      <c r="AT187" s="159" t="s">
        <v>194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130</v>
      </c>
    </row>
    <row r="188" spans="2:65" s="14" customFormat="1" ht="11.25">
      <c r="B188" s="165"/>
      <c r="D188" s="152" t="s">
        <v>194</v>
      </c>
      <c r="E188" s="166" t="s">
        <v>1</v>
      </c>
      <c r="F188" s="167" t="s">
        <v>200</v>
      </c>
      <c r="H188" s="168">
        <v>13</v>
      </c>
      <c r="I188" s="169"/>
      <c r="L188" s="165"/>
      <c r="M188" s="170"/>
      <c r="T188" s="171"/>
      <c r="AT188" s="166" t="s">
        <v>194</v>
      </c>
      <c r="AU188" s="166" t="s">
        <v>86</v>
      </c>
      <c r="AV188" s="14" t="s">
        <v>137</v>
      </c>
      <c r="AW188" s="14" t="s">
        <v>32</v>
      </c>
      <c r="AX188" s="14" t="s">
        <v>84</v>
      </c>
      <c r="AY188" s="166" t="s">
        <v>130</v>
      </c>
    </row>
    <row r="189" spans="2:65" s="1" customFormat="1" ht="24.2" customHeight="1">
      <c r="B189" s="132"/>
      <c r="C189" s="179" t="s">
        <v>173</v>
      </c>
      <c r="D189" s="179" t="s">
        <v>455</v>
      </c>
      <c r="E189" s="180" t="s">
        <v>1130</v>
      </c>
      <c r="F189" s="181" t="s">
        <v>1131</v>
      </c>
      <c r="G189" s="182" t="s">
        <v>163</v>
      </c>
      <c r="H189" s="183">
        <v>15</v>
      </c>
      <c r="I189" s="184"/>
      <c r="J189" s="185">
        <f>ROUND(I189*H189,2)</f>
        <v>0</v>
      </c>
      <c r="K189" s="181" t="s">
        <v>192</v>
      </c>
      <c r="L189" s="186"/>
      <c r="M189" s="187" t="s">
        <v>1</v>
      </c>
      <c r="N189" s="188" t="s">
        <v>41</v>
      </c>
      <c r="P189" s="142">
        <f>O189*H189</f>
        <v>0</v>
      </c>
      <c r="Q189" s="142">
        <v>2.7E-2</v>
      </c>
      <c r="R189" s="142">
        <f>Q189*H189</f>
        <v>0.40499999999999997</v>
      </c>
      <c r="S189" s="142">
        <v>0</v>
      </c>
      <c r="T189" s="143">
        <f>S189*H189</f>
        <v>0</v>
      </c>
      <c r="AR189" s="144" t="s">
        <v>146</v>
      </c>
      <c r="AT189" s="144" t="s">
        <v>455</v>
      </c>
      <c r="AU189" s="144" t="s">
        <v>86</v>
      </c>
      <c r="AY189" s="17" t="s">
        <v>130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84</v>
      </c>
      <c r="BK189" s="145">
        <f>ROUND(I189*H189,2)</f>
        <v>0</v>
      </c>
      <c r="BL189" s="17" t="s">
        <v>137</v>
      </c>
      <c r="BM189" s="144" t="s">
        <v>1132</v>
      </c>
    </row>
    <row r="190" spans="2:65" s="13" customFormat="1" ht="11.25">
      <c r="B190" s="158"/>
      <c r="D190" s="152" t="s">
        <v>194</v>
      </c>
      <c r="E190" s="159" t="s">
        <v>1</v>
      </c>
      <c r="F190" s="160" t="s">
        <v>1133</v>
      </c>
      <c r="H190" s="161">
        <v>15</v>
      </c>
      <c r="I190" s="162"/>
      <c r="L190" s="158"/>
      <c r="M190" s="163"/>
      <c r="T190" s="164"/>
      <c r="AT190" s="159" t="s">
        <v>194</v>
      </c>
      <c r="AU190" s="159" t="s">
        <v>86</v>
      </c>
      <c r="AV190" s="13" t="s">
        <v>86</v>
      </c>
      <c r="AW190" s="13" t="s">
        <v>32</v>
      </c>
      <c r="AX190" s="13" t="s">
        <v>84</v>
      </c>
      <c r="AY190" s="159" t="s">
        <v>130</v>
      </c>
    </row>
    <row r="191" spans="2:65" s="1" customFormat="1" ht="24.2" customHeight="1">
      <c r="B191" s="132"/>
      <c r="C191" s="133" t="s">
        <v>331</v>
      </c>
      <c r="D191" s="133" t="s">
        <v>133</v>
      </c>
      <c r="E191" s="134" t="s">
        <v>1134</v>
      </c>
      <c r="F191" s="135" t="s">
        <v>1135</v>
      </c>
      <c r="G191" s="136" t="s">
        <v>163</v>
      </c>
      <c r="H191" s="137">
        <v>20</v>
      </c>
      <c r="I191" s="138"/>
      <c r="J191" s="139">
        <f>ROUND(I191*H191,2)</f>
        <v>0</v>
      </c>
      <c r="K191" s="135" t="s">
        <v>192</v>
      </c>
      <c r="L191" s="32"/>
      <c r="M191" s="140" t="s">
        <v>1</v>
      </c>
      <c r="N191" s="141" t="s">
        <v>41</v>
      </c>
      <c r="P191" s="142">
        <f>O191*H191</f>
        <v>0</v>
      </c>
      <c r="Q191" s="142">
        <v>8.8319999999999996E-2</v>
      </c>
      <c r="R191" s="142">
        <f>Q191*H191</f>
        <v>1.7664</v>
      </c>
      <c r="S191" s="142">
        <v>0</v>
      </c>
      <c r="T191" s="143">
        <f>S191*H191</f>
        <v>0</v>
      </c>
      <c r="AR191" s="144" t="s">
        <v>137</v>
      </c>
      <c r="AT191" s="144" t="s">
        <v>133</v>
      </c>
      <c r="AU191" s="144" t="s">
        <v>86</v>
      </c>
      <c r="AY191" s="17" t="s">
        <v>130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84</v>
      </c>
      <c r="BK191" s="145">
        <f>ROUND(I191*H191,2)</f>
        <v>0</v>
      </c>
      <c r="BL191" s="17" t="s">
        <v>137</v>
      </c>
      <c r="BM191" s="144" t="s">
        <v>432</v>
      </c>
    </row>
    <row r="192" spans="2:65" s="13" customFormat="1" ht="22.5">
      <c r="B192" s="158"/>
      <c r="D192" s="152" t="s">
        <v>194</v>
      </c>
      <c r="E192" s="159" t="s">
        <v>1</v>
      </c>
      <c r="F192" s="160" t="s">
        <v>1136</v>
      </c>
      <c r="H192" s="161">
        <v>20</v>
      </c>
      <c r="I192" s="162"/>
      <c r="L192" s="158"/>
      <c r="M192" s="163"/>
      <c r="T192" s="164"/>
      <c r="AT192" s="159" t="s">
        <v>194</v>
      </c>
      <c r="AU192" s="159" t="s">
        <v>86</v>
      </c>
      <c r="AV192" s="13" t="s">
        <v>86</v>
      </c>
      <c r="AW192" s="13" t="s">
        <v>32</v>
      </c>
      <c r="AX192" s="13" t="s">
        <v>84</v>
      </c>
      <c r="AY192" s="159" t="s">
        <v>130</v>
      </c>
    </row>
    <row r="193" spans="2:65" s="1" customFormat="1" ht="24.2" customHeight="1">
      <c r="B193" s="132"/>
      <c r="C193" s="133" t="s">
        <v>176</v>
      </c>
      <c r="D193" s="133" t="s">
        <v>133</v>
      </c>
      <c r="E193" s="134" t="s">
        <v>1137</v>
      </c>
      <c r="F193" s="135" t="s">
        <v>1138</v>
      </c>
      <c r="G193" s="136" t="s">
        <v>271</v>
      </c>
      <c r="H193" s="137">
        <v>0.99</v>
      </c>
      <c r="I193" s="138"/>
      <c r="J193" s="139">
        <f>ROUND(I193*H193,2)</f>
        <v>0</v>
      </c>
      <c r="K193" s="135" t="s">
        <v>192</v>
      </c>
      <c r="L193" s="32"/>
      <c r="M193" s="140" t="s">
        <v>1</v>
      </c>
      <c r="N193" s="141" t="s">
        <v>41</v>
      </c>
      <c r="P193" s="142">
        <f>O193*H193</f>
        <v>0</v>
      </c>
      <c r="Q193" s="142">
        <v>1.9967999999999999</v>
      </c>
      <c r="R193" s="142">
        <f>Q193*H193</f>
        <v>1.9768319999999999</v>
      </c>
      <c r="S193" s="142">
        <v>0</v>
      </c>
      <c r="T193" s="143">
        <f>S193*H193</f>
        <v>0</v>
      </c>
      <c r="AR193" s="144" t="s">
        <v>137</v>
      </c>
      <c r="AT193" s="144" t="s">
        <v>133</v>
      </c>
      <c r="AU193" s="144" t="s">
        <v>86</v>
      </c>
      <c r="AY193" s="17" t="s">
        <v>130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84</v>
      </c>
      <c r="BK193" s="145">
        <f>ROUND(I193*H193,2)</f>
        <v>0</v>
      </c>
      <c r="BL193" s="17" t="s">
        <v>137</v>
      </c>
      <c r="BM193" s="144" t="s">
        <v>1139</v>
      </c>
    </row>
    <row r="194" spans="2:65" s="13" customFormat="1" ht="11.25">
      <c r="B194" s="158"/>
      <c r="D194" s="152" t="s">
        <v>194</v>
      </c>
      <c r="E194" s="159" t="s">
        <v>1</v>
      </c>
      <c r="F194" s="160" t="s">
        <v>1140</v>
      </c>
      <c r="H194" s="161">
        <v>0.99</v>
      </c>
      <c r="I194" s="162"/>
      <c r="L194" s="158"/>
      <c r="M194" s="163"/>
      <c r="T194" s="164"/>
      <c r="AT194" s="159" t="s">
        <v>194</v>
      </c>
      <c r="AU194" s="159" t="s">
        <v>86</v>
      </c>
      <c r="AV194" s="13" t="s">
        <v>86</v>
      </c>
      <c r="AW194" s="13" t="s">
        <v>32</v>
      </c>
      <c r="AX194" s="13" t="s">
        <v>84</v>
      </c>
      <c r="AY194" s="159" t="s">
        <v>130</v>
      </c>
    </row>
    <row r="195" spans="2:65" s="1" customFormat="1" ht="24.2" customHeight="1">
      <c r="B195" s="132"/>
      <c r="C195" s="133" t="s">
        <v>338</v>
      </c>
      <c r="D195" s="133" t="s">
        <v>133</v>
      </c>
      <c r="E195" s="134" t="s">
        <v>1141</v>
      </c>
      <c r="F195" s="135" t="s">
        <v>1142</v>
      </c>
      <c r="G195" s="136" t="s">
        <v>191</v>
      </c>
      <c r="H195" s="137">
        <v>7.4</v>
      </c>
      <c r="I195" s="138"/>
      <c r="J195" s="139">
        <f>ROUND(I195*H195,2)</f>
        <v>0</v>
      </c>
      <c r="K195" s="135" t="s">
        <v>192</v>
      </c>
      <c r="L195" s="32"/>
      <c r="M195" s="140" t="s">
        <v>1</v>
      </c>
      <c r="N195" s="141" t="s">
        <v>41</v>
      </c>
      <c r="P195" s="142">
        <f>O195*H195</f>
        <v>0</v>
      </c>
      <c r="Q195" s="142">
        <v>0.93779000000000001</v>
      </c>
      <c r="R195" s="142">
        <f>Q195*H195</f>
        <v>6.9396460000000006</v>
      </c>
      <c r="S195" s="142">
        <v>0</v>
      </c>
      <c r="T195" s="143">
        <f>S195*H195</f>
        <v>0</v>
      </c>
      <c r="AR195" s="144" t="s">
        <v>137</v>
      </c>
      <c r="AT195" s="144" t="s">
        <v>133</v>
      </c>
      <c r="AU195" s="144" t="s">
        <v>86</v>
      </c>
      <c r="AY195" s="17" t="s">
        <v>130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84</v>
      </c>
      <c r="BK195" s="145">
        <f>ROUND(I195*H195,2)</f>
        <v>0</v>
      </c>
      <c r="BL195" s="17" t="s">
        <v>137</v>
      </c>
      <c r="BM195" s="144" t="s">
        <v>1143</v>
      </c>
    </row>
    <row r="196" spans="2:65" s="13" customFormat="1" ht="11.25">
      <c r="B196" s="158"/>
      <c r="D196" s="152" t="s">
        <v>194</v>
      </c>
      <c r="E196" s="159" t="s">
        <v>1</v>
      </c>
      <c r="F196" s="160" t="s">
        <v>1144</v>
      </c>
      <c r="H196" s="161">
        <v>7.4</v>
      </c>
      <c r="I196" s="162"/>
      <c r="L196" s="158"/>
      <c r="M196" s="163"/>
      <c r="T196" s="164"/>
      <c r="AT196" s="159" t="s">
        <v>194</v>
      </c>
      <c r="AU196" s="159" t="s">
        <v>86</v>
      </c>
      <c r="AV196" s="13" t="s">
        <v>86</v>
      </c>
      <c r="AW196" s="13" t="s">
        <v>32</v>
      </c>
      <c r="AX196" s="13" t="s">
        <v>84</v>
      </c>
      <c r="AY196" s="159" t="s">
        <v>130</v>
      </c>
    </row>
    <row r="197" spans="2:65" s="11" customFormat="1" ht="22.9" customHeight="1">
      <c r="B197" s="120"/>
      <c r="D197" s="121" t="s">
        <v>75</v>
      </c>
      <c r="E197" s="130" t="s">
        <v>146</v>
      </c>
      <c r="F197" s="130" t="s">
        <v>637</v>
      </c>
      <c r="I197" s="123"/>
      <c r="J197" s="131">
        <f>BK197</f>
        <v>0</v>
      </c>
      <c r="L197" s="120"/>
      <c r="M197" s="125"/>
      <c r="P197" s="126">
        <f>SUM(P198:P329)</f>
        <v>0</v>
      </c>
      <c r="R197" s="126">
        <f>SUM(R198:R329)</f>
        <v>34.918654929999988</v>
      </c>
      <c r="T197" s="127">
        <f>SUM(T198:T329)</f>
        <v>85</v>
      </c>
      <c r="AR197" s="121" t="s">
        <v>84</v>
      </c>
      <c r="AT197" s="128" t="s">
        <v>75</v>
      </c>
      <c r="AU197" s="128" t="s">
        <v>84</v>
      </c>
      <c r="AY197" s="121" t="s">
        <v>130</v>
      </c>
      <c r="BK197" s="129">
        <f>SUM(BK198:BK329)</f>
        <v>0</v>
      </c>
    </row>
    <row r="198" spans="2:65" s="1" customFormat="1" ht="24.2" customHeight="1">
      <c r="B198" s="132"/>
      <c r="C198" s="133" t="s">
        <v>342</v>
      </c>
      <c r="D198" s="133" t="s">
        <v>133</v>
      </c>
      <c r="E198" s="134" t="s">
        <v>1145</v>
      </c>
      <c r="F198" s="135" t="s">
        <v>1146</v>
      </c>
      <c r="G198" s="136" t="s">
        <v>249</v>
      </c>
      <c r="H198" s="137">
        <v>50</v>
      </c>
      <c r="I198" s="138"/>
      <c r="J198" s="139">
        <f>ROUND(I198*H198,2)</f>
        <v>0</v>
      </c>
      <c r="K198" s="135" t="s">
        <v>192</v>
      </c>
      <c r="L198" s="32"/>
      <c r="M198" s="140" t="s">
        <v>1</v>
      </c>
      <c r="N198" s="141" t="s">
        <v>41</v>
      </c>
      <c r="P198" s="142">
        <f>O198*H198</f>
        <v>0</v>
      </c>
      <c r="Q198" s="142">
        <v>0</v>
      </c>
      <c r="R198" s="142">
        <f>Q198*H198</f>
        <v>0</v>
      </c>
      <c r="S198" s="142">
        <v>1.7</v>
      </c>
      <c r="T198" s="143">
        <f>S198*H198</f>
        <v>85</v>
      </c>
      <c r="AR198" s="144" t="s">
        <v>137</v>
      </c>
      <c r="AT198" s="144" t="s">
        <v>133</v>
      </c>
      <c r="AU198" s="144" t="s">
        <v>86</v>
      </c>
      <c r="AY198" s="17" t="s">
        <v>130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84</v>
      </c>
      <c r="BK198" s="145">
        <f>ROUND(I198*H198,2)</f>
        <v>0</v>
      </c>
      <c r="BL198" s="17" t="s">
        <v>137</v>
      </c>
      <c r="BM198" s="144" t="s">
        <v>501</v>
      </c>
    </row>
    <row r="199" spans="2:65" s="13" customFormat="1" ht="11.25">
      <c r="B199" s="158"/>
      <c r="D199" s="152" t="s">
        <v>194</v>
      </c>
      <c r="E199" s="159" t="s">
        <v>1</v>
      </c>
      <c r="F199" s="160" t="s">
        <v>1147</v>
      </c>
      <c r="H199" s="161">
        <v>50</v>
      </c>
      <c r="I199" s="162"/>
      <c r="L199" s="158"/>
      <c r="M199" s="163"/>
      <c r="T199" s="164"/>
      <c r="AT199" s="159" t="s">
        <v>194</v>
      </c>
      <c r="AU199" s="159" t="s">
        <v>86</v>
      </c>
      <c r="AV199" s="13" t="s">
        <v>86</v>
      </c>
      <c r="AW199" s="13" t="s">
        <v>32</v>
      </c>
      <c r="AX199" s="13" t="s">
        <v>84</v>
      </c>
      <c r="AY199" s="159" t="s">
        <v>130</v>
      </c>
    </row>
    <row r="200" spans="2:65" s="1" customFormat="1" ht="24.2" customHeight="1">
      <c r="B200" s="132"/>
      <c r="C200" s="133" t="s">
        <v>346</v>
      </c>
      <c r="D200" s="133" t="s">
        <v>133</v>
      </c>
      <c r="E200" s="134" t="s">
        <v>1148</v>
      </c>
      <c r="F200" s="135" t="s">
        <v>1149</v>
      </c>
      <c r="G200" s="136" t="s">
        <v>249</v>
      </c>
      <c r="H200" s="137">
        <v>165.65</v>
      </c>
      <c r="I200" s="138"/>
      <c r="J200" s="139">
        <f>ROUND(I200*H200,2)</f>
        <v>0</v>
      </c>
      <c r="K200" s="135" t="s">
        <v>218</v>
      </c>
      <c r="L200" s="32"/>
      <c r="M200" s="140" t="s">
        <v>1</v>
      </c>
      <c r="N200" s="141" t="s">
        <v>41</v>
      </c>
      <c r="P200" s="142">
        <f>O200*H200</f>
        <v>0</v>
      </c>
      <c r="Q200" s="142">
        <v>1.0000000000000001E-5</v>
      </c>
      <c r="R200" s="142">
        <f>Q200*H200</f>
        <v>1.6565000000000002E-3</v>
      </c>
      <c r="S200" s="142">
        <v>0</v>
      </c>
      <c r="T200" s="143">
        <f>S200*H200</f>
        <v>0</v>
      </c>
      <c r="AR200" s="144" t="s">
        <v>137</v>
      </c>
      <c r="AT200" s="144" t="s">
        <v>133</v>
      </c>
      <c r="AU200" s="144" t="s">
        <v>86</v>
      </c>
      <c r="AY200" s="17" t="s">
        <v>130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84</v>
      </c>
      <c r="BK200" s="145">
        <f>ROUND(I200*H200,2)</f>
        <v>0</v>
      </c>
      <c r="BL200" s="17" t="s">
        <v>137</v>
      </c>
      <c r="BM200" s="144" t="s">
        <v>1150</v>
      </c>
    </row>
    <row r="201" spans="2:65" s="13" customFormat="1" ht="11.25">
      <c r="B201" s="158"/>
      <c r="D201" s="152" t="s">
        <v>194</v>
      </c>
      <c r="E201" s="159" t="s">
        <v>1</v>
      </c>
      <c r="F201" s="160" t="s">
        <v>1151</v>
      </c>
      <c r="H201" s="161">
        <v>110.8</v>
      </c>
      <c r="I201" s="162"/>
      <c r="L201" s="158"/>
      <c r="M201" s="163"/>
      <c r="T201" s="164"/>
      <c r="AT201" s="159" t="s">
        <v>194</v>
      </c>
      <c r="AU201" s="159" t="s">
        <v>86</v>
      </c>
      <c r="AV201" s="13" t="s">
        <v>86</v>
      </c>
      <c r="AW201" s="13" t="s">
        <v>32</v>
      </c>
      <c r="AX201" s="13" t="s">
        <v>76</v>
      </c>
      <c r="AY201" s="159" t="s">
        <v>130</v>
      </c>
    </row>
    <row r="202" spans="2:65" s="13" customFormat="1" ht="11.25">
      <c r="B202" s="158"/>
      <c r="D202" s="152" t="s">
        <v>194</v>
      </c>
      <c r="E202" s="159" t="s">
        <v>1</v>
      </c>
      <c r="F202" s="160" t="s">
        <v>1152</v>
      </c>
      <c r="H202" s="161">
        <v>21.65</v>
      </c>
      <c r="I202" s="162"/>
      <c r="L202" s="158"/>
      <c r="M202" s="163"/>
      <c r="T202" s="164"/>
      <c r="AT202" s="159" t="s">
        <v>194</v>
      </c>
      <c r="AU202" s="159" t="s">
        <v>86</v>
      </c>
      <c r="AV202" s="13" t="s">
        <v>86</v>
      </c>
      <c r="AW202" s="13" t="s">
        <v>32</v>
      </c>
      <c r="AX202" s="13" t="s">
        <v>76</v>
      </c>
      <c r="AY202" s="159" t="s">
        <v>130</v>
      </c>
    </row>
    <row r="203" spans="2:65" s="13" customFormat="1" ht="11.25">
      <c r="B203" s="158"/>
      <c r="D203" s="152" t="s">
        <v>194</v>
      </c>
      <c r="E203" s="159" t="s">
        <v>1</v>
      </c>
      <c r="F203" s="160" t="s">
        <v>1153</v>
      </c>
      <c r="H203" s="161">
        <v>26.6</v>
      </c>
      <c r="I203" s="162"/>
      <c r="L203" s="158"/>
      <c r="M203" s="163"/>
      <c r="T203" s="164"/>
      <c r="AT203" s="159" t="s">
        <v>194</v>
      </c>
      <c r="AU203" s="159" t="s">
        <v>86</v>
      </c>
      <c r="AV203" s="13" t="s">
        <v>86</v>
      </c>
      <c r="AW203" s="13" t="s">
        <v>32</v>
      </c>
      <c r="AX203" s="13" t="s">
        <v>76</v>
      </c>
      <c r="AY203" s="159" t="s">
        <v>130</v>
      </c>
    </row>
    <row r="204" spans="2:65" s="15" customFormat="1" ht="11.25">
      <c r="B204" s="172"/>
      <c r="D204" s="152" t="s">
        <v>194</v>
      </c>
      <c r="E204" s="173" t="s">
        <v>1050</v>
      </c>
      <c r="F204" s="174" t="s">
        <v>277</v>
      </c>
      <c r="H204" s="175">
        <v>159.05000000000001</v>
      </c>
      <c r="I204" s="176"/>
      <c r="L204" s="172"/>
      <c r="M204" s="177"/>
      <c r="T204" s="178"/>
      <c r="AT204" s="173" t="s">
        <v>194</v>
      </c>
      <c r="AU204" s="173" t="s">
        <v>86</v>
      </c>
      <c r="AV204" s="15" t="s">
        <v>140</v>
      </c>
      <c r="AW204" s="15" t="s">
        <v>32</v>
      </c>
      <c r="AX204" s="15" t="s">
        <v>76</v>
      </c>
      <c r="AY204" s="173" t="s">
        <v>130</v>
      </c>
    </row>
    <row r="205" spans="2:65" s="13" customFormat="1" ht="11.25">
      <c r="B205" s="158"/>
      <c r="D205" s="152" t="s">
        <v>194</v>
      </c>
      <c r="E205" s="159" t="s">
        <v>1</v>
      </c>
      <c r="F205" s="160" t="s">
        <v>1154</v>
      </c>
      <c r="H205" s="161">
        <v>2.6</v>
      </c>
      <c r="I205" s="162"/>
      <c r="L205" s="158"/>
      <c r="M205" s="163"/>
      <c r="T205" s="164"/>
      <c r="AT205" s="159" t="s">
        <v>194</v>
      </c>
      <c r="AU205" s="159" t="s">
        <v>86</v>
      </c>
      <c r="AV205" s="13" t="s">
        <v>86</v>
      </c>
      <c r="AW205" s="13" t="s">
        <v>32</v>
      </c>
      <c r="AX205" s="13" t="s">
        <v>76</v>
      </c>
      <c r="AY205" s="159" t="s">
        <v>130</v>
      </c>
    </row>
    <row r="206" spans="2:65" s="13" customFormat="1" ht="11.25">
      <c r="B206" s="158"/>
      <c r="D206" s="152" t="s">
        <v>194</v>
      </c>
      <c r="E206" s="159" t="s">
        <v>1</v>
      </c>
      <c r="F206" s="160" t="s">
        <v>1155</v>
      </c>
      <c r="H206" s="161">
        <v>4</v>
      </c>
      <c r="I206" s="162"/>
      <c r="L206" s="158"/>
      <c r="M206" s="163"/>
      <c r="T206" s="164"/>
      <c r="AT206" s="159" t="s">
        <v>194</v>
      </c>
      <c r="AU206" s="159" t="s">
        <v>86</v>
      </c>
      <c r="AV206" s="13" t="s">
        <v>86</v>
      </c>
      <c r="AW206" s="13" t="s">
        <v>32</v>
      </c>
      <c r="AX206" s="13" t="s">
        <v>76</v>
      </c>
      <c r="AY206" s="159" t="s">
        <v>130</v>
      </c>
    </row>
    <row r="207" spans="2:65" s="14" customFormat="1" ht="11.25">
      <c r="B207" s="165"/>
      <c r="D207" s="152" t="s">
        <v>194</v>
      </c>
      <c r="E207" s="166" t="s">
        <v>1</v>
      </c>
      <c r="F207" s="167" t="s">
        <v>200</v>
      </c>
      <c r="H207" s="168">
        <v>165.65</v>
      </c>
      <c r="I207" s="169"/>
      <c r="L207" s="165"/>
      <c r="M207" s="170"/>
      <c r="T207" s="171"/>
      <c r="AT207" s="166" t="s">
        <v>194</v>
      </c>
      <c r="AU207" s="166" t="s">
        <v>86</v>
      </c>
      <c r="AV207" s="14" t="s">
        <v>137</v>
      </c>
      <c r="AW207" s="14" t="s">
        <v>32</v>
      </c>
      <c r="AX207" s="14" t="s">
        <v>84</v>
      </c>
      <c r="AY207" s="166" t="s">
        <v>130</v>
      </c>
    </row>
    <row r="208" spans="2:65" s="1" customFormat="1" ht="24.2" customHeight="1">
      <c r="B208" s="132"/>
      <c r="C208" s="179" t="s">
        <v>350</v>
      </c>
      <c r="D208" s="179" t="s">
        <v>455</v>
      </c>
      <c r="E208" s="180" t="s">
        <v>1156</v>
      </c>
      <c r="F208" s="181" t="s">
        <v>1157</v>
      </c>
      <c r="G208" s="182" t="s">
        <v>249</v>
      </c>
      <c r="H208" s="183">
        <v>6.6989999999999998</v>
      </c>
      <c r="I208" s="184"/>
      <c r="J208" s="185">
        <f>ROUND(I208*H208,2)</f>
        <v>0</v>
      </c>
      <c r="K208" s="181" t="s">
        <v>1</v>
      </c>
      <c r="L208" s="186"/>
      <c r="M208" s="187" t="s">
        <v>1</v>
      </c>
      <c r="N208" s="188" t="s">
        <v>41</v>
      </c>
      <c r="P208" s="142">
        <f>O208*H208</f>
        <v>0</v>
      </c>
      <c r="Q208" s="142">
        <v>1.4300000000000001E-3</v>
      </c>
      <c r="R208" s="142">
        <f>Q208*H208</f>
        <v>9.5795700000000008E-3</v>
      </c>
      <c r="S208" s="142">
        <v>0</v>
      </c>
      <c r="T208" s="143">
        <f>S208*H208</f>
        <v>0</v>
      </c>
      <c r="AR208" s="144" t="s">
        <v>146</v>
      </c>
      <c r="AT208" s="144" t="s">
        <v>455</v>
      </c>
      <c r="AU208" s="144" t="s">
        <v>86</v>
      </c>
      <c r="AY208" s="17" t="s">
        <v>130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84</v>
      </c>
      <c r="BK208" s="145">
        <f>ROUND(I208*H208,2)</f>
        <v>0</v>
      </c>
      <c r="BL208" s="17" t="s">
        <v>137</v>
      </c>
      <c r="BM208" s="144" t="s">
        <v>1158</v>
      </c>
    </row>
    <row r="209" spans="2:65" s="13" customFormat="1" ht="11.25">
      <c r="B209" s="158"/>
      <c r="D209" s="152" t="s">
        <v>194</v>
      </c>
      <c r="F209" s="160" t="s">
        <v>1159</v>
      </c>
      <c r="H209" s="161">
        <v>6.6989999999999998</v>
      </c>
      <c r="I209" s="162"/>
      <c r="L209" s="158"/>
      <c r="M209" s="163"/>
      <c r="T209" s="164"/>
      <c r="AT209" s="159" t="s">
        <v>194</v>
      </c>
      <c r="AU209" s="159" t="s">
        <v>86</v>
      </c>
      <c r="AV209" s="13" t="s">
        <v>86</v>
      </c>
      <c r="AW209" s="13" t="s">
        <v>3</v>
      </c>
      <c r="AX209" s="13" t="s">
        <v>84</v>
      </c>
      <c r="AY209" s="159" t="s">
        <v>130</v>
      </c>
    </row>
    <row r="210" spans="2:65" s="1" customFormat="1" ht="24.2" customHeight="1">
      <c r="B210" s="132"/>
      <c r="C210" s="179" t="s">
        <v>354</v>
      </c>
      <c r="D210" s="179" t="s">
        <v>455</v>
      </c>
      <c r="E210" s="180" t="s">
        <v>1160</v>
      </c>
      <c r="F210" s="181" t="s">
        <v>1161</v>
      </c>
      <c r="G210" s="182" t="s">
        <v>249</v>
      </c>
      <c r="H210" s="183">
        <v>161.43600000000001</v>
      </c>
      <c r="I210" s="184"/>
      <c r="J210" s="185">
        <f>ROUND(I210*H210,2)</f>
        <v>0</v>
      </c>
      <c r="K210" s="181" t="s">
        <v>192</v>
      </c>
      <c r="L210" s="186"/>
      <c r="M210" s="187" t="s">
        <v>1</v>
      </c>
      <c r="N210" s="188" t="s">
        <v>41</v>
      </c>
      <c r="P210" s="142">
        <f>O210*H210</f>
        <v>0</v>
      </c>
      <c r="Q210" s="142">
        <v>1.4300000000000001E-3</v>
      </c>
      <c r="R210" s="142">
        <f>Q210*H210</f>
        <v>0.23085348000000003</v>
      </c>
      <c r="S210" s="142">
        <v>0</v>
      </c>
      <c r="T210" s="143">
        <f>S210*H210</f>
        <v>0</v>
      </c>
      <c r="AR210" s="144" t="s">
        <v>146</v>
      </c>
      <c r="AT210" s="144" t="s">
        <v>455</v>
      </c>
      <c r="AU210" s="144" t="s">
        <v>86</v>
      </c>
      <c r="AY210" s="17" t="s">
        <v>130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84</v>
      </c>
      <c r="BK210" s="145">
        <f>ROUND(I210*H210,2)</f>
        <v>0</v>
      </c>
      <c r="BL210" s="17" t="s">
        <v>137</v>
      </c>
      <c r="BM210" s="144" t="s">
        <v>1162</v>
      </c>
    </row>
    <row r="211" spans="2:65" s="13" customFormat="1" ht="11.25">
      <c r="B211" s="158"/>
      <c r="D211" s="152" t="s">
        <v>194</v>
      </c>
      <c r="F211" s="160" t="s">
        <v>1163</v>
      </c>
      <c r="H211" s="161">
        <v>161.43600000000001</v>
      </c>
      <c r="I211" s="162"/>
      <c r="L211" s="158"/>
      <c r="M211" s="163"/>
      <c r="T211" s="164"/>
      <c r="AT211" s="159" t="s">
        <v>194</v>
      </c>
      <c r="AU211" s="159" t="s">
        <v>86</v>
      </c>
      <c r="AV211" s="13" t="s">
        <v>86</v>
      </c>
      <c r="AW211" s="13" t="s">
        <v>3</v>
      </c>
      <c r="AX211" s="13" t="s">
        <v>84</v>
      </c>
      <c r="AY211" s="159" t="s">
        <v>130</v>
      </c>
    </row>
    <row r="212" spans="2:65" s="1" customFormat="1" ht="24.2" customHeight="1">
      <c r="B212" s="132"/>
      <c r="C212" s="133" t="s">
        <v>358</v>
      </c>
      <c r="D212" s="133" t="s">
        <v>133</v>
      </c>
      <c r="E212" s="134" t="s">
        <v>1164</v>
      </c>
      <c r="F212" s="135" t="s">
        <v>1165</v>
      </c>
      <c r="G212" s="136" t="s">
        <v>249</v>
      </c>
      <c r="H212" s="137">
        <v>90.85</v>
      </c>
      <c r="I212" s="138"/>
      <c r="J212" s="139">
        <f>ROUND(I212*H212,2)</f>
        <v>0</v>
      </c>
      <c r="K212" s="135" t="s">
        <v>192</v>
      </c>
      <c r="L212" s="32"/>
      <c r="M212" s="140" t="s">
        <v>1</v>
      </c>
      <c r="N212" s="141" t="s">
        <v>41</v>
      </c>
      <c r="P212" s="142">
        <f>O212*H212</f>
        <v>0</v>
      </c>
      <c r="Q212" s="142">
        <v>2.0000000000000002E-5</v>
      </c>
      <c r="R212" s="142">
        <f>Q212*H212</f>
        <v>1.817E-3</v>
      </c>
      <c r="S212" s="142">
        <v>0</v>
      </c>
      <c r="T212" s="143">
        <f>S212*H212</f>
        <v>0</v>
      </c>
      <c r="AR212" s="144" t="s">
        <v>137</v>
      </c>
      <c r="AT212" s="144" t="s">
        <v>133</v>
      </c>
      <c r="AU212" s="144" t="s">
        <v>86</v>
      </c>
      <c r="AY212" s="17" t="s">
        <v>130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84</v>
      </c>
      <c r="BK212" s="145">
        <f>ROUND(I212*H212,2)</f>
        <v>0</v>
      </c>
      <c r="BL212" s="17" t="s">
        <v>137</v>
      </c>
      <c r="BM212" s="144" t="s">
        <v>513</v>
      </c>
    </row>
    <row r="213" spans="2:65" s="13" customFormat="1" ht="11.25">
      <c r="B213" s="158"/>
      <c r="D213" s="152" t="s">
        <v>194</v>
      </c>
      <c r="E213" s="159" t="s">
        <v>1039</v>
      </c>
      <c r="F213" s="160" t="s">
        <v>1166</v>
      </c>
      <c r="H213" s="161">
        <v>55.15</v>
      </c>
      <c r="I213" s="162"/>
      <c r="L213" s="158"/>
      <c r="M213" s="163"/>
      <c r="T213" s="164"/>
      <c r="AT213" s="159" t="s">
        <v>194</v>
      </c>
      <c r="AU213" s="159" t="s">
        <v>86</v>
      </c>
      <c r="AV213" s="13" t="s">
        <v>86</v>
      </c>
      <c r="AW213" s="13" t="s">
        <v>32</v>
      </c>
      <c r="AX213" s="13" t="s">
        <v>76</v>
      </c>
      <c r="AY213" s="159" t="s">
        <v>130</v>
      </c>
    </row>
    <row r="214" spans="2:65" s="13" customFormat="1" ht="11.25">
      <c r="B214" s="158"/>
      <c r="D214" s="152" t="s">
        <v>194</v>
      </c>
      <c r="E214" s="159" t="s">
        <v>1041</v>
      </c>
      <c r="F214" s="160" t="s">
        <v>1167</v>
      </c>
      <c r="H214" s="161">
        <v>35.700000000000003</v>
      </c>
      <c r="I214" s="162"/>
      <c r="L214" s="158"/>
      <c r="M214" s="163"/>
      <c r="T214" s="164"/>
      <c r="AT214" s="159" t="s">
        <v>194</v>
      </c>
      <c r="AU214" s="159" t="s">
        <v>86</v>
      </c>
      <c r="AV214" s="13" t="s">
        <v>86</v>
      </c>
      <c r="AW214" s="13" t="s">
        <v>32</v>
      </c>
      <c r="AX214" s="13" t="s">
        <v>76</v>
      </c>
      <c r="AY214" s="159" t="s">
        <v>130</v>
      </c>
    </row>
    <row r="215" spans="2:65" s="14" customFormat="1" ht="11.25">
      <c r="B215" s="165"/>
      <c r="D215" s="152" t="s">
        <v>194</v>
      </c>
      <c r="E215" s="166" t="s">
        <v>1</v>
      </c>
      <c r="F215" s="167" t="s">
        <v>200</v>
      </c>
      <c r="H215" s="168">
        <v>90.85</v>
      </c>
      <c r="I215" s="169"/>
      <c r="L215" s="165"/>
      <c r="M215" s="170"/>
      <c r="T215" s="171"/>
      <c r="AT215" s="166" t="s">
        <v>194</v>
      </c>
      <c r="AU215" s="166" t="s">
        <v>86</v>
      </c>
      <c r="AV215" s="14" t="s">
        <v>137</v>
      </c>
      <c r="AW215" s="14" t="s">
        <v>32</v>
      </c>
      <c r="AX215" s="14" t="s">
        <v>84</v>
      </c>
      <c r="AY215" s="166" t="s">
        <v>130</v>
      </c>
    </row>
    <row r="216" spans="2:65" s="1" customFormat="1" ht="24.2" customHeight="1">
      <c r="B216" s="132"/>
      <c r="C216" s="179" t="s">
        <v>362</v>
      </c>
      <c r="D216" s="179" t="s">
        <v>455</v>
      </c>
      <c r="E216" s="180" t="s">
        <v>1168</v>
      </c>
      <c r="F216" s="181" t="s">
        <v>1169</v>
      </c>
      <c r="G216" s="182" t="s">
        <v>249</v>
      </c>
      <c r="H216" s="183">
        <v>92.212999999999994</v>
      </c>
      <c r="I216" s="184"/>
      <c r="J216" s="185">
        <f>ROUND(I216*H216,2)</f>
        <v>0</v>
      </c>
      <c r="K216" s="181" t="s">
        <v>192</v>
      </c>
      <c r="L216" s="186"/>
      <c r="M216" s="187" t="s">
        <v>1</v>
      </c>
      <c r="N216" s="188" t="s">
        <v>41</v>
      </c>
      <c r="P216" s="142">
        <f>O216*H216</f>
        <v>0</v>
      </c>
      <c r="Q216" s="142">
        <v>3.0999999999999999E-3</v>
      </c>
      <c r="R216" s="142">
        <f>Q216*H216</f>
        <v>0.28586029999999996</v>
      </c>
      <c r="S216" s="142">
        <v>0</v>
      </c>
      <c r="T216" s="143">
        <f>S216*H216</f>
        <v>0</v>
      </c>
      <c r="AR216" s="144" t="s">
        <v>146</v>
      </c>
      <c r="AT216" s="144" t="s">
        <v>455</v>
      </c>
      <c r="AU216" s="144" t="s">
        <v>86</v>
      </c>
      <c r="AY216" s="17" t="s">
        <v>130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84</v>
      </c>
      <c r="BK216" s="145">
        <f>ROUND(I216*H216,2)</f>
        <v>0</v>
      </c>
      <c r="BL216" s="17" t="s">
        <v>137</v>
      </c>
      <c r="BM216" s="144" t="s">
        <v>526</v>
      </c>
    </row>
    <row r="217" spans="2:65" s="13" customFormat="1" ht="11.25">
      <c r="B217" s="158"/>
      <c r="D217" s="152" t="s">
        <v>194</v>
      </c>
      <c r="F217" s="160" t="s">
        <v>1170</v>
      </c>
      <c r="H217" s="161">
        <v>92.212999999999994</v>
      </c>
      <c r="I217" s="162"/>
      <c r="L217" s="158"/>
      <c r="M217" s="163"/>
      <c r="T217" s="164"/>
      <c r="AT217" s="159" t="s">
        <v>194</v>
      </c>
      <c r="AU217" s="159" t="s">
        <v>86</v>
      </c>
      <c r="AV217" s="13" t="s">
        <v>86</v>
      </c>
      <c r="AW217" s="13" t="s">
        <v>3</v>
      </c>
      <c r="AX217" s="13" t="s">
        <v>84</v>
      </c>
      <c r="AY217" s="159" t="s">
        <v>130</v>
      </c>
    </row>
    <row r="218" spans="2:65" s="1" customFormat="1" ht="24.2" customHeight="1">
      <c r="B218" s="132"/>
      <c r="C218" s="133" t="s">
        <v>367</v>
      </c>
      <c r="D218" s="133" t="s">
        <v>133</v>
      </c>
      <c r="E218" s="134" t="s">
        <v>1171</v>
      </c>
      <c r="F218" s="135" t="s">
        <v>1172</v>
      </c>
      <c r="G218" s="136" t="s">
        <v>249</v>
      </c>
      <c r="H218" s="137">
        <v>212.15</v>
      </c>
      <c r="I218" s="138"/>
      <c r="J218" s="139">
        <f>ROUND(I218*H218,2)</f>
        <v>0</v>
      </c>
      <c r="K218" s="135" t="s">
        <v>192</v>
      </c>
      <c r="L218" s="32"/>
      <c r="M218" s="140" t="s">
        <v>1</v>
      </c>
      <c r="N218" s="141" t="s">
        <v>41</v>
      </c>
      <c r="P218" s="142">
        <f>O218*H218</f>
        <v>0</v>
      </c>
      <c r="Q218" s="142">
        <v>3.0000000000000001E-5</v>
      </c>
      <c r="R218" s="142">
        <f>Q218*H218</f>
        <v>6.3645000000000004E-3</v>
      </c>
      <c r="S218" s="142">
        <v>0</v>
      </c>
      <c r="T218" s="143">
        <f>S218*H218</f>
        <v>0</v>
      </c>
      <c r="AR218" s="144" t="s">
        <v>137</v>
      </c>
      <c r="AT218" s="144" t="s">
        <v>133</v>
      </c>
      <c r="AU218" s="144" t="s">
        <v>86</v>
      </c>
      <c r="AY218" s="17" t="s">
        <v>130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84</v>
      </c>
      <c r="BK218" s="145">
        <f>ROUND(I218*H218,2)</f>
        <v>0</v>
      </c>
      <c r="BL218" s="17" t="s">
        <v>137</v>
      </c>
      <c r="BM218" s="144" t="s">
        <v>546</v>
      </c>
    </row>
    <row r="219" spans="2:65" s="13" customFormat="1" ht="11.25">
      <c r="B219" s="158"/>
      <c r="D219" s="152" t="s">
        <v>194</v>
      </c>
      <c r="E219" s="159" t="s">
        <v>1037</v>
      </c>
      <c r="F219" s="160" t="s">
        <v>1173</v>
      </c>
      <c r="H219" s="161">
        <v>212.15</v>
      </c>
      <c r="I219" s="162"/>
      <c r="L219" s="158"/>
      <c r="M219" s="163"/>
      <c r="T219" s="164"/>
      <c r="AT219" s="159" t="s">
        <v>194</v>
      </c>
      <c r="AU219" s="159" t="s">
        <v>86</v>
      </c>
      <c r="AV219" s="13" t="s">
        <v>86</v>
      </c>
      <c r="AW219" s="13" t="s">
        <v>32</v>
      </c>
      <c r="AX219" s="13" t="s">
        <v>84</v>
      </c>
      <c r="AY219" s="159" t="s">
        <v>130</v>
      </c>
    </row>
    <row r="220" spans="2:65" s="1" customFormat="1" ht="24.2" customHeight="1">
      <c r="B220" s="132"/>
      <c r="C220" s="179" t="s">
        <v>373</v>
      </c>
      <c r="D220" s="179" t="s">
        <v>455</v>
      </c>
      <c r="E220" s="180" t="s">
        <v>1174</v>
      </c>
      <c r="F220" s="181" t="s">
        <v>1175</v>
      </c>
      <c r="G220" s="182" t="s">
        <v>249</v>
      </c>
      <c r="H220" s="183">
        <v>215.33199999999999</v>
      </c>
      <c r="I220" s="184"/>
      <c r="J220" s="185">
        <f>ROUND(I220*H220,2)</f>
        <v>0</v>
      </c>
      <c r="K220" s="181" t="s">
        <v>192</v>
      </c>
      <c r="L220" s="186"/>
      <c r="M220" s="187" t="s">
        <v>1</v>
      </c>
      <c r="N220" s="188" t="s">
        <v>41</v>
      </c>
      <c r="P220" s="142">
        <f>O220*H220</f>
        <v>0</v>
      </c>
      <c r="Q220" s="142">
        <v>8.1899999999999994E-3</v>
      </c>
      <c r="R220" s="142">
        <f>Q220*H220</f>
        <v>1.7635690799999999</v>
      </c>
      <c r="S220" s="142">
        <v>0</v>
      </c>
      <c r="T220" s="143">
        <f>S220*H220</f>
        <v>0</v>
      </c>
      <c r="AR220" s="144" t="s">
        <v>146</v>
      </c>
      <c r="AT220" s="144" t="s">
        <v>455</v>
      </c>
      <c r="AU220" s="144" t="s">
        <v>86</v>
      </c>
      <c r="AY220" s="17" t="s">
        <v>130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84</v>
      </c>
      <c r="BK220" s="145">
        <f>ROUND(I220*H220,2)</f>
        <v>0</v>
      </c>
      <c r="BL220" s="17" t="s">
        <v>137</v>
      </c>
      <c r="BM220" s="144" t="s">
        <v>556</v>
      </c>
    </row>
    <row r="221" spans="2:65" s="13" customFormat="1" ht="11.25">
      <c r="B221" s="158"/>
      <c r="D221" s="152" t="s">
        <v>194</v>
      </c>
      <c r="F221" s="160" t="s">
        <v>1176</v>
      </c>
      <c r="H221" s="161">
        <v>215.33199999999999</v>
      </c>
      <c r="I221" s="162"/>
      <c r="L221" s="158"/>
      <c r="M221" s="163"/>
      <c r="T221" s="164"/>
      <c r="AT221" s="159" t="s">
        <v>194</v>
      </c>
      <c r="AU221" s="159" t="s">
        <v>86</v>
      </c>
      <c r="AV221" s="13" t="s">
        <v>86</v>
      </c>
      <c r="AW221" s="13" t="s">
        <v>3</v>
      </c>
      <c r="AX221" s="13" t="s">
        <v>84</v>
      </c>
      <c r="AY221" s="159" t="s">
        <v>130</v>
      </c>
    </row>
    <row r="222" spans="2:65" s="1" customFormat="1" ht="24.2" customHeight="1">
      <c r="B222" s="132"/>
      <c r="C222" s="133" t="s">
        <v>378</v>
      </c>
      <c r="D222" s="133" t="s">
        <v>133</v>
      </c>
      <c r="E222" s="134" t="s">
        <v>1177</v>
      </c>
      <c r="F222" s="135" t="s">
        <v>1178</v>
      </c>
      <c r="G222" s="136" t="s">
        <v>163</v>
      </c>
      <c r="H222" s="137">
        <v>19</v>
      </c>
      <c r="I222" s="138"/>
      <c r="J222" s="139">
        <f>ROUND(I222*H222,2)</f>
        <v>0</v>
      </c>
      <c r="K222" s="135" t="s">
        <v>192</v>
      </c>
      <c r="L222" s="32"/>
      <c r="M222" s="140" t="s">
        <v>1</v>
      </c>
      <c r="N222" s="141" t="s">
        <v>41</v>
      </c>
      <c r="P222" s="142">
        <f>O222*H222</f>
        <v>0</v>
      </c>
      <c r="Q222" s="142">
        <v>8.0000000000000007E-5</v>
      </c>
      <c r="R222" s="142">
        <f>Q222*H222</f>
        <v>1.5200000000000001E-3</v>
      </c>
      <c r="S222" s="142">
        <v>0</v>
      </c>
      <c r="T222" s="143">
        <f>S222*H222</f>
        <v>0</v>
      </c>
      <c r="AR222" s="144" t="s">
        <v>137</v>
      </c>
      <c r="AT222" s="144" t="s">
        <v>133</v>
      </c>
      <c r="AU222" s="144" t="s">
        <v>86</v>
      </c>
      <c r="AY222" s="17" t="s">
        <v>130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84</v>
      </c>
      <c r="BK222" s="145">
        <f>ROUND(I222*H222,2)</f>
        <v>0</v>
      </c>
      <c r="BL222" s="17" t="s">
        <v>137</v>
      </c>
      <c r="BM222" s="144" t="s">
        <v>1179</v>
      </c>
    </row>
    <row r="223" spans="2:65" s="1" customFormat="1" ht="24.2" customHeight="1">
      <c r="B223" s="132"/>
      <c r="C223" s="179" t="s">
        <v>382</v>
      </c>
      <c r="D223" s="179" t="s">
        <v>455</v>
      </c>
      <c r="E223" s="180" t="s">
        <v>1180</v>
      </c>
      <c r="F223" s="181" t="s">
        <v>1181</v>
      </c>
      <c r="G223" s="182" t="s">
        <v>163</v>
      </c>
      <c r="H223" s="183">
        <v>16</v>
      </c>
      <c r="I223" s="184"/>
      <c r="J223" s="185">
        <f>ROUND(I223*H223,2)</f>
        <v>0</v>
      </c>
      <c r="K223" s="181" t="s">
        <v>192</v>
      </c>
      <c r="L223" s="186"/>
      <c r="M223" s="187" t="s">
        <v>1</v>
      </c>
      <c r="N223" s="188" t="s">
        <v>41</v>
      </c>
      <c r="P223" s="142">
        <f>O223*H223</f>
        <v>0</v>
      </c>
      <c r="Q223" s="142">
        <v>1.5399999999999999E-3</v>
      </c>
      <c r="R223" s="142">
        <f>Q223*H223</f>
        <v>2.4639999999999999E-2</v>
      </c>
      <c r="S223" s="142">
        <v>0</v>
      </c>
      <c r="T223" s="143">
        <f>S223*H223</f>
        <v>0</v>
      </c>
      <c r="AR223" s="144" t="s">
        <v>146</v>
      </c>
      <c r="AT223" s="144" t="s">
        <v>455</v>
      </c>
      <c r="AU223" s="144" t="s">
        <v>86</v>
      </c>
      <c r="AY223" s="17" t="s">
        <v>130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84</v>
      </c>
      <c r="BK223" s="145">
        <f>ROUND(I223*H223,2)</f>
        <v>0</v>
      </c>
      <c r="BL223" s="17" t="s">
        <v>137</v>
      </c>
      <c r="BM223" s="144" t="s">
        <v>1182</v>
      </c>
    </row>
    <row r="224" spans="2:65" s="13" customFormat="1" ht="11.25">
      <c r="B224" s="158"/>
      <c r="D224" s="152" t="s">
        <v>194</v>
      </c>
      <c r="E224" s="159" t="s">
        <v>1</v>
      </c>
      <c r="F224" s="160" t="s">
        <v>1183</v>
      </c>
      <c r="H224" s="161">
        <v>9</v>
      </c>
      <c r="I224" s="162"/>
      <c r="L224" s="158"/>
      <c r="M224" s="163"/>
      <c r="T224" s="164"/>
      <c r="AT224" s="159" t="s">
        <v>194</v>
      </c>
      <c r="AU224" s="159" t="s">
        <v>86</v>
      </c>
      <c r="AV224" s="13" t="s">
        <v>86</v>
      </c>
      <c r="AW224" s="13" t="s">
        <v>32</v>
      </c>
      <c r="AX224" s="13" t="s">
        <v>76</v>
      </c>
      <c r="AY224" s="159" t="s">
        <v>130</v>
      </c>
    </row>
    <row r="225" spans="2:65" s="13" customFormat="1" ht="11.25">
      <c r="B225" s="158"/>
      <c r="D225" s="152" t="s">
        <v>194</v>
      </c>
      <c r="E225" s="159" t="s">
        <v>1</v>
      </c>
      <c r="F225" s="160" t="s">
        <v>1184</v>
      </c>
      <c r="H225" s="161">
        <v>7</v>
      </c>
      <c r="I225" s="162"/>
      <c r="L225" s="158"/>
      <c r="M225" s="163"/>
      <c r="T225" s="164"/>
      <c r="AT225" s="159" t="s">
        <v>194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130</v>
      </c>
    </row>
    <row r="226" spans="2:65" s="14" customFormat="1" ht="11.25">
      <c r="B226" s="165"/>
      <c r="D226" s="152" t="s">
        <v>194</v>
      </c>
      <c r="E226" s="166" t="s">
        <v>1</v>
      </c>
      <c r="F226" s="167" t="s">
        <v>200</v>
      </c>
      <c r="H226" s="168">
        <v>16</v>
      </c>
      <c r="I226" s="169"/>
      <c r="L226" s="165"/>
      <c r="M226" s="170"/>
      <c r="T226" s="171"/>
      <c r="AT226" s="166" t="s">
        <v>194</v>
      </c>
      <c r="AU226" s="166" t="s">
        <v>86</v>
      </c>
      <c r="AV226" s="14" t="s">
        <v>137</v>
      </c>
      <c r="AW226" s="14" t="s">
        <v>32</v>
      </c>
      <c r="AX226" s="14" t="s">
        <v>84</v>
      </c>
      <c r="AY226" s="166" t="s">
        <v>130</v>
      </c>
    </row>
    <row r="227" spans="2:65" s="1" customFormat="1" ht="24.2" customHeight="1">
      <c r="B227" s="132"/>
      <c r="C227" s="179" t="s">
        <v>387</v>
      </c>
      <c r="D227" s="179" t="s">
        <v>455</v>
      </c>
      <c r="E227" s="180" t="s">
        <v>1185</v>
      </c>
      <c r="F227" s="181" t="s">
        <v>1186</v>
      </c>
      <c r="G227" s="182" t="s">
        <v>163</v>
      </c>
      <c r="H227" s="183">
        <v>2</v>
      </c>
      <c r="I227" s="184"/>
      <c r="J227" s="185">
        <f>ROUND(I227*H227,2)</f>
        <v>0</v>
      </c>
      <c r="K227" s="181" t="s">
        <v>218</v>
      </c>
      <c r="L227" s="186"/>
      <c r="M227" s="187" t="s">
        <v>1</v>
      </c>
      <c r="N227" s="188" t="s">
        <v>41</v>
      </c>
      <c r="P227" s="142">
        <f>O227*H227</f>
        <v>0</v>
      </c>
      <c r="Q227" s="142">
        <v>1.25E-3</v>
      </c>
      <c r="R227" s="142">
        <f>Q227*H227</f>
        <v>2.5000000000000001E-3</v>
      </c>
      <c r="S227" s="142">
        <v>0</v>
      </c>
      <c r="T227" s="143">
        <f>S227*H227</f>
        <v>0</v>
      </c>
      <c r="AR227" s="144" t="s">
        <v>146</v>
      </c>
      <c r="AT227" s="144" t="s">
        <v>455</v>
      </c>
      <c r="AU227" s="144" t="s">
        <v>86</v>
      </c>
      <c r="AY227" s="17" t="s">
        <v>130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84</v>
      </c>
      <c r="BK227" s="145">
        <f>ROUND(I227*H227,2)</f>
        <v>0</v>
      </c>
      <c r="BL227" s="17" t="s">
        <v>137</v>
      </c>
      <c r="BM227" s="144" t="s">
        <v>1187</v>
      </c>
    </row>
    <row r="228" spans="2:65" s="13" customFormat="1" ht="11.25">
      <c r="B228" s="158"/>
      <c r="D228" s="152" t="s">
        <v>194</v>
      </c>
      <c r="E228" s="159" t="s">
        <v>1</v>
      </c>
      <c r="F228" s="160" t="s">
        <v>1188</v>
      </c>
      <c r="H228" s="161">
        <v>2</v>
      </c>
      <c r="I228" s="162"/>
      <c r="L228" s="158"/>
      <c r="M228" s="163"/>
      <c r="T228" s="164"/>
      <c r="AT228" s="159" t="s">
        <v>194</v>
      </c>
      <c r="AU228" s="159" t="s">
        <v>86</v>
      </c>
      <c r="AV228" s="13" t="s">
        <v>86</v>
      </c>
      <c r="AW228" s="13" t="s">
        <v>32</v>
      </c>
      <c r="AX228" s="13" t="s">
        <v>84</v>
      </c>
      <c r="AY228" s="159" t="s">
        <v>130</v>
      </c>
    </row>
    <row r="229" spans="2:65" s="1" customFormat="1" ht="16.5" customHeight="1">
      <c r="B229" s="132"/>
      <c r="C229" s="179" t="s">
        <v>392</v>
      </c>
      <c r="D229" s="179" t="s">
        <v>455</v>
      </c>
      <c r="E229" s="180" t="s">
        <v>1189</v>
      </c>
      <c r="F229" s="181" t="s">
        <v>1190</v>
      </c>
      <c r="G229" s="182" t="s">
        <v>163</v>
      </c>
      <c r="H229" s="183">
        <v>1</v>
      </c>
      <c r="I229" s="184"/>
      <c r="J229" s="185">
        <f>ROUND(I229*H229,2)</f>
        <v>0</v>
      </c>
      <c r="K229" s="181" t="s">
        <v>1</v>
      </c>
      <c r="L229" s="186"/>
      <c r="M229" s="187" t="s">
        <v>1</v>
      </c>
      <c r="N229" s="188" t="s">
        <v>41</v>
      </c>
      <c r="P229" s="142">
        <f>O229*H229</f>
        <v>0</v>
      </c>
      <c r="Q229" s="142">
        <v>1.5399999999999999E-3</v>
      </c>
      <c r="R229" s="142">
        <f>Q229*H229</f>
        <v>1.5399999999999999E-3</v>
      </c>
      <c r="S229" s="142">
        <v>0</v>
      </c>
      <c r="T229" s="143">
        <f>S229*H229</f>
        <v>0</v>
      </c>
      <c r="AR229" s="144" t="s">
        <v>146</v>
      </c>
      <c r="AT229" s="144" t="s">
        <v>455</v>
      </c>
      <c r="AU229" s="144" t="s">
        <v>86</v>
      </c>
      <c r="AY229" s="17" t="s">
        <v>130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84</v>
      </c>
      <c r="BK229" s="145">
        <f>ROUND(I229*H229,2)</f>
        <v>0</v>
      </c>
      <c r="BL229" s="17" t="s">
        <v>137</v>
      </c>
      <c r="BM229" s="144" t="s">
        <v>1191</v>
      </c>
    </row>
    <row r="230" spans="2:65" s="1" customFormat="1" ht="24.2" customHeight="1">
      <c r="B230" s="132"/>
      <c r="C230" s="133" t="s">
        <v>396</v>
      </c>
      <c r="D230" s="133" t="s">
        <v>133</v>
      </c>
      <c r="E230" s="134" t="s">
        <v>1192</v>
      </c>
      <c r="F230" s="135" t="s">
        <v>1193</v>
      </c>
      <c r="G230" s="136" t="s">
        <v>163</v>
      </c>
      <c r="H230" s="137">
        <v>5</v>
      </c>
      <c r="I230" s="138"/>
      <c r="J230" s="139">
        <f>ROUND(I230*H230,2)</f>
        <v>0</v>
      </c>
      <c r="K230" s="135" t="s">
        <v>192</v>
      </c>
      <c r="L230" s="32"/>
      <c r="M230" s="140" t="s">
        <v>1</v>
      </c>
      <c r="N230" s="141" t="s">
        <v>41</v>
      </c>
      <c r="P230" s="142">
        <f>O230*H230</f>
        <v>0</v>
      </c>
      <c r="Q230" s="142">
        <v>8.0000000000000007E-5</v>
      </c>
      <c r="R230" s="142">
        <f>Q230*H230</f>
        <v>4.0000000000000002E-4</v>
      </c>
      <c r="S230" s="142">
        <v>0</v>
      </c>
      <c r="T230" s="143">
        <f>S230*H230</f>
        <v>0</v>
      </c>
      <c r="AR230" s="144" t="s">
        <v>137</v>
      </c>
      <c r="AT230" s="144" t="s">
        <v>133</v>
      </c>
      <c r="AU230" s="144" t="s">
        <v>86</v>
      </c>
      <c r="AY230" s="17" t="s">
        <v>130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84</v>
      </c>
      <c r="BK230" s="145">
        <f>ROUND(I230*H230,2)</f>
        <v>0</v>
      </c>
      <c r="BL230" s="17" t="s">
        <v>137</v>
      </c>
      <c r="BM230" s="144" t="s">
        <v>1194</v>
      </c>
    </row>
    <row r="231" spans="2:65" s="1" customFormat="1" ht="16.5" customHeight="1">
      <c r="B231" s="132"/>
      <c r="C231" s="179" t="s">
        <v>401</v>
      </c>
      <c r="D231" s="179" t="s">
        <v>455</v>
      </c>
      <c r="E231" s="180" t="s">
        <v>1195</v>
      </c>
      <c r="F231" s="181" t="s">
        <v>1196</v>
      </c>
      <c r="G231" s="182" t="s">
        <v>163</v>
      </c>
      <c r="H231" s="183">
        <v>1</v>
      </c>
      <c r="I231" s="184"/>
      <c r="J231" s="185">
        <f>ROUND(I231*H231,2)</f>
        <v>0</v>
      </c>
      <c r="K231" s="181" t="s">
        <v>1</v>
      </c>
      <c r="L231" s="186"/>
      <c r="M231" s="187" t="s">
        <v>1</v>
      </c>
      <c r="N231" s="188" t="s">
        <v>41</v>
      </c>
      <c r="P231" s="142">
        <f>O231*H231</f>
        <v>0</v>
      </c>
      <c r="Q231" s="142">
        <v>4.6000000000000001E-4</v>
      </c>
      <c r="R231" s="142">
        <f>Q231*H231</f>
        <v>4.6000000000000001E-4</v>
      </c>
      <c r="S231" s="142">
        <v>0</v>
      </c>
      <c r="T231" s="143">
        <f>S231*H231</f>
        <v>0</v>
      </c>
      <c r="AR231" s="144" t="s">
        <v>146</v>
      </c>
      <c r="AT231" s="144" t="s">
        <v>455</v>
      </c>
      <c r="AU231" s="144" t="s">
        <v>86</v>
      </c>
      <c r="AY231" s="17" t="s">
        <v>130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84</v>
      </c>
      <c r="BK231" s="145">
        <f>ROUND(I231*H231,2)</f>
        <v>0</v>
      </c>
      <c r="BL231" s="17" t="s">
        <v>137</v>
      </c>
      <c r="BM231" s="144" t="s">
        <v>1197</v>
      </c>
    </row>
    <row r="232" spans="2:65" s="13" customFormat="1" ht="11.25">
      <c r="B232" s="158"/>
      <c r="D232" s="152" t="s">
        <v>194</v>
      </c>
      <c r="E232" s="159" t="s">
        <v>1</v>
      </c>
      <c r="F232" s="160" t="s">
        <v>1198</v>
      </c>
      <c r="H232" s="161">
        <v>1</v>
      </c>
      <c r="I232" s="162"/>
      <c r="L232" s="158"/>
      <c r="M232" s="163"/>
      <c r="T232" s="164"/>
      <c r="AT232" s="159" t="s">
        <v>194</v>
      </c>
      <c r="AU232" s="159" t="s">
        <v>86</v>
      </c>
      <c r="AV232" s="13" t="s">
        <v>86</v>
      </c>
      <c r="AW232" s="13" t="s">
        <v>32</v>
      </c>
      <c r="AX232" s="13" t="s">
        <v>84</v>
      </c>
      <c r="AY232" s="159" t="s">
        <v>130</v>
      </c>
    </row>
    <row r="233" spans="2:65" s="1" customFormat="1" ht="16.5" customHeight="1">
      <c r="B233" s="132"/>
      <c r="C233" s="179" t="s">
        <v>405</v>
      </c>
      <c r="D233" s="179" t="s">
        <v>455</v>
      </c>
      <c r="E233" s="180" t="s">
        <v>1199</v>
      </c>
      <c r="F233" s="181" t="s">
        <v>1200</v>
      </c>
      <c r="G233" s="182" t="s">
        <v>163</v>
      </c>
      <c r="H233" s="183">
        <v>4</v>
      </c>
      <c r="I233" s="184"/>
      <c r="J233" s="185">
        <f>ROUND(I233*H233,2)</f>
        <v>0</v>
      </c>
      <c r="K233" s="181" t="s">
        <v>192</v>
      </c>
      <c r="L233" s="186"/>
      <c r="M233" s="187" t="s">
        <v>1</v>
      </c>
      <c r="N233" s="188" t="s">
        <v>41</v>
      </c>
      <c r="P233" s="142">
        <f>O233*H233</f>
        <v>0</v>
      </c>
      <c r="Q233" s="142">
        <v>4.0999999999999999E-4</v>
      </c>
      <c r="R233" s="142">
        <f>Q233*H233</f>
        <v>1.64E-3</v>
      </c>
      <c r="S233" s="142">
        <v>0</v>
      </c>
      <c r="T233" s="143">
        <f>S233*H233</f>
        <v>0</v>
      </c>
      <c r="AR233" s="144" t="s">
        <v>146</v>
      </c>
      <c r="AT233" s="144" t="s">
        <v>455</v>
      </c>
      <c r="AU233" s="144" t="s">
        <v>86</v>
      </c>
      <c r="AY233" s="17" t="s">
        <v>130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84</v>
      </c>
      <c r="BK233" s="145">
        <f>ROUND(I233*H233,2)</f>
        <v>0</v>
      </c>
      <c r="BL233" s="17" t="s">
        <v>137</v>
      </c>
      <c r="BM233" s="144" t="s">
        <v>1201</v>
      </c>
    </row>
    <row r="234" spans="2:65" s="13" customFormat="1" ht="11.25">
      <c r="B234" s="158"/>
      <c r="D234" s="152" t="s">
        <v>194</v>
      </c>
      <c r="E234" s="159" t="s">
        <v>1</v>
      </c>
      <c r="F234" s="160" t="s">
        <v>1155</v>
      </c>
      <c r="H234" s="161">
        <v>4</v>
      </c>
      <c r="I234" s="162"/>
      <c r="L234" s="158"/>
      <c r="M234" s="163"/>
      <c r="T234" s="164"/>
      <c r="AT234" s="159" t="s">
        <v>194</v>
      </c>
      <c r="AU234" s="159" t="s">
        <v>86</v>
      </c>
      <c r="AV234" s="13" t="s">
        <v>86</v>
      </c>
      <c r="AW234" s="13" t="s">
        <v>32</v>
      </c>
      <c r="AX234" s="13" t="s">
        <v>84</v>
      </c>
      <c r="AY234" s="159" t="s">
        <v>130</v>
      </c>
    </row>
    <row r="235" spans="2:65" s="1" customFormat="1" ht="24.2" customHeight="1">
      <c r="B235" s="132"/>
      <c r="C235" s="133" t="s">
        <v>410</v>
      </c>
      <c r="D235" s="133" t="s">
        <v>133</v>
      </c>
      <c r="E235" s="134" t="s">
        <v>1202</v>
      </c>
      <c r="F235" s="135" t="s">
        <v>1203</v>
      </c>
      <c r="G235" s="136" t="s">
        <v>163</v>
      </c>
      <c r="H235" s="137">
        <v>9</v>
      </c>
      <c r="I235" s="138"/>
      <c r="J235" s="139">
        <f>ROUND(I235*H235,2)</f>
        <v>0</v>
      </c>
      <c r="K235" s="135" t="s">
        <v>192</v>
      </c>
      <c r="L235" s="32"/>
      <c r="M235" s="140" t="s">
        <v>1</v>
      </c>
      <c r="N235" s="141" t="s">
        <v>41</v>
      </c>
      <c r="P235" s="142">
        <f>O235*H235</f>
        <v>0</v>
      </c>
      <c r="Q235" s="142">
        <v>8.0000000000000007E-5</v>
      </c>
      <c r="R235" s="142">
        <f>Q235*H235</f>
        <v>7.2000000000000005E-4</v>
      </c>
      <c r="S235" s="142">
        <v>0</v>
      </c>
      <c r="T235" s="143">
        <f>S235*H235</f>
        <v>0</v>
      </c>
      <c r="AR235" s="144" t="s">
        <v>137</v>
      </c>
      <c r="AT235" s="144" t="s">
        <v>133</v>
      </c>
      <c r="AU235" s="144" t="s">
        <v>86</v>
      </c>
      <c r="AY235" s="17" t="s">
        <v>130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84</v>
      </c>
      <c r="BK235" s="145">
        <f>ROUND(I235*H235,2)</f>
        <v>0</v>
      </c>
      <c r="BL235" s="17" t="s">
        <v>137</v>
      </c>
      <c r="BM235" s="144" t="s">
        <v>567</v>
      </c>
    </row>
    <row r="236" spans="2:65" s="13" customFormat="1" ht="11.25">
      <c r="B236" s="158"/>
      <c r="D236" s="152" t="s">
        <v>194</v>
      </c>
      <c r="E236" s="159" t="s">
        <v>1</v>
      </c>
      <c r="F236" s="160" t="s">
        <v>1204</v>
      </c>
      <c r="H236" s="161">
        <v>9</v>
      </c>
      <c r="I236" s="162"/>
      <c r="L236" s="158"/>
      <c r="M236" s="163"/>
      <c r="T236" s="164"/>
      <c r="AT236" s="159" t="s">
        <v>194</v>
      </c>
      <c r="AU236" s="159" t="s">
        <v>86</v>
      </c>
      <c r="AV236" s="13" t="s">
        <v>86</v>
      </c>
      <c r="AW236" s="13" t="s">
        <v>32</v>
      </c>
      <c r="AX236" s="13" t="s">
        <v>84</v>
      </c>
      <c r="AY236" s="159" t="s">
        <v>130</v>
      </c>
    </row>
    <row r="237" spans="2:65" s="1" customFormat="1" ht="21.75" customHeight="1">
      <c r="B237" s="132"/>
      <c r="C237" s="179" t="s">
        <v>422</v>
      </c>
      <c r="D237" s="179" t="s">
        <v>455</v>
      </c>
      <c r="E237" s="180" t="s">
        <v>1205</v>
      </c>
      <c r="F237" s="181" t="s">
        <v>1206</v>
      </c>
      <c r="G237" s="182" t="s">
        <v>163</v>
      </c>
      <c r="H237" s="183">
        <v>9</v>
      </c>
      <c r="I237" s="184"/>
      <c r="J237" s="185">
        <f>ROUND(I237*H237,2)</f>
        <v>0</v>
      </c>
      <c r="K237" s="181" t="s">
        <v>192</v>
      </c>
      <c r="L237" s="186"/>
      <c r="M237" s="187" t="s">
        <v>1</v>
      </c>
      <c r="N237" s="188" t="s">
        <v>41</v>
      </c>
      <c r="P237" s="142">
        <f>O237*H237</f>
        <v>0</v>
      </c>
      <c r="Q237" s="142">
        <v>8.9999999999999998E-4</v>
      </c>
      <c r="R237" s="142">
        <f>Q237*H237</f>
        <v>8.0999999999999996E-3</v>
      </c>
      <c r="S237" s="142">
        <v>0</v>
      </c>
      <c r="T237" s="143">
        <f>S237*H237</f>
        <v>0</v>
      </c>
      <c r="AR237" s="144" t="s">
        <v>146</v>
      </c>
      <c r="AT237" s="144" t="s">
        <v>455</v>
      </c>
      <c r="AU237" s="144" t="s">
        <v>86</v>
      </c>
      <c r="AY237" s="17" t="s">
        <v>130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84</v>
      </c>
      <c r="BK237" s="145">
        <f>ROUND(I237*H237,2)</f>
        <v>0</v>
      </c>
      <c r="BL237" s="17" t="s">
        <v>137</v>
      </c>
      <c r="BM237" s="144" t="s">
        <v>577</v>
      </c>
    </row>
    <row r="238" spans="2:65" s="1" customFormat="1" ht="24.2" customHeight="1">
      <c r="B238" s="132"/>
      <c r="C238" s="133" t="s">
        <v>428</v>
      </c>
      <c r="D238" s="133" t="s">
        <v>133</v>
      </c>
      <c r="E238" s="134" t="s">
        <v>1207</v>
      </c>
      <c r="F238" s="135" t="s">
        <v>1208</v>
      </c>
      <c r="G238" s="136" t="s">
        <v>163</v>
      </c>
      <c r="H238" s="137">
        <v>29</v>
      </c>
      <c r="I238" s="138"/>
      <c r="J238" s="139">
        <f>ROUND(I238*H238,2)</f>
        <v>0</v>
      </c>
      <c r="K238" s="135" t="s">
        <v>192</v>
      </c>
      <c r="L238" s="32"/>
      <c r="M238" s="140" t="s">
        <v>1</v>
      </c>
      <c r="N238" s="141" t="s">
        <v>41</v>
      </c>
      <c r="P238" s="142">
        <f>O238*H238</f>
        <v>0</v>
      </c>
      <c r="Q238" s="142">
        <v>8.0000000000000007E-5</v>
      </c>
      <c r="R238" s="142">
        <f>Q238*H238</f>
        <v>2.32E-3</v>
      </c>
      <c r="S238" s="142">
        <v>0</v>
      </c>
      <c r="T238" s="143">
        <f>S238*H238</f>
        <v>0</v>
      </c>
      <c r="AR238" s="144" t="s">
        <v>137</v>
      </c>
      <c r="AT238" s="144" t="s">
        <v>133</v>
      </c>
      <c r="AU238" s="144" t="s">
        <v>86</v>
      </c>
      <c r="AY238" s="17" t="s">
        <v>130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84</v>
      </c>
      <c r="BK238" s="145">
        <f>ROUND(I238*H238,2)</f>
        <v>0</v>
      </c>
      <c r="BL238" s="17" t="s">
        <v>137</v>
      </c>
      <c r="BM238" s="144" t="s">
        <v>591</v>
      </c>
    </row>
    <row r="239" spans="2:65" s="1" customFormat="1" ht="16.5" customHeight="1">
      <c r="B239" s="132"/>
      <c r="C239" s="179" t="s">
        <v>432</v>
      </c>
      <c r="D239" s="179" t="s">
        <v>455</v>
      </c>
      <c r="E239" s="180" t="s">
        <v>1209</v>
      </c>
      <c r="F239" s="181" t="s">
        <v>1210</v>
      </c>
      <c r="G239" s="182" t="s">
        <v>163</v>
      </c>
      <c r="H239" s="183">
        <v>20</v>
      </c>
      <c r="I239" s="184"/>
      <c r="J239" s="185">
        <f>ROUND(I239*H239,2)</f>
        <v>0</v>
      </c>
      <c r="K239" s="181" t="s">
        <v>218</v>
      </c>
      <c r="L239" s="186"/>
      <c r="M239" s="187" t="s">
        <v>1</v>
      </c>
      <c r="N239" s="188" t="s">
        <v>41</v>
      </c>
      <c r="P239" s="142">
        <f>O239*H239</f>
        <v>0</v>
      </c>
      <c r="Q239" s="142">
        <v>1.48E-3</v>
      </c>
      <c r="R239" s="142">
        <f>Q239*H239</f>
        <v>2.9600000000000001E-2</v>
      </c>
      <c r="S239" s="142">
        <v>0</v>
      </c>
      <c r="T239" s="143">
        <f>S239*H239</f>
        <v>0</v>
      </c>
      <c r="AR239" s="144" t="s">
        <v>146</v>
      </c>
      <c r="AT239" s="144" t="s">
        <v>455</v>
      </c>
      <c r="AU239" s="144" t="s">
        <v>86</v>
      </c>
      <c r="AY239" s="17" t="s">
        <v>130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84</v>
      </c>
      <c r="BK239" s="145">
        <f>ROUND(I239*H239,2)</f>
        <v>0</v>
      </c>
      <c r="BL239" s="17" t="s">
        <v>137</v>
      </c>
      <c r="BM239" s="144" t="s">
        <v>604</v>
      </c>
    </row>
    <row r="240" spans="2:65" s="13" customFormat="1" ht="11.25">
      <c r="B240" s="158"/>
      <c r="D240" s="152" t="s">
        <v>194</v>
      </c>
      <c r="E240" s="159" t="s">
        <v>1</v>
      </c>
      <c r="F240" s="160" t="s">
        <v>1211</v>
      </c>
      <c r="H240" s="161">
        <v>2</v>
      </c>
      <c r="I240" s="162"/>
      <c r="L240" s="158"/>
      <c r="M240" s="163"/>
      <c r="T240" s="164"/>
      <c r="AT240" s="159" t="s">
        <v>194</v>
      </c>
      <c r="AU240" s="159" t="s">
        <v>86</v>
      </c>
      <c r="AV240" s="13" t="s">
        <v>86</v>
      </c>
      <c r="AW240" s="13" t="s">
        <v>32</v>
      </c>
      <c r="AX240" s="13" t="s">
        <v>76</v>
      </c>
      <c r="AY240" s="159" t="s">
        <v>130</v>
      </c>
    </row>
    <row r="241" spans="2:65" s="13" customFormat="1" ht="11.25">
      <c r="B241" s="158"/>
      <c r="D241" s="152" t="s">
        <v>194</v>
      </c>
      <c r="E241" s="159" t="s">
        <v>1</v>
      </c>
      <c r="F241" s="160" t="s">
        <v>1212</v>
      </c>
      <c r="H241" s="161">
        <v>13</v>
      </c>
      <c r="I241" s="162"/>
      <c r="L241" s="158"/>
      <c r="M241" s="163"/>
      <c r="T241" s="164"/>
      <c r="AT241" s="159" t="s">
        <v>194</v>
      </c>
      <c r="AU241" s="159" t="s">
        <v>86</v>
      </c>
      <c r="AV241" s="13" t="s">
        <v>86</v>
      </c>
      <c r="AW241" s="13" t="s">
        <v>32</v>
      </c>
      <c r="AX241" s="13" t="s">
        <v>76</v>
      </c>
      <c r="AY241" s="159" t="s">
        <v>130</v>
      </c>
    </row>
    <row r="242" spans="2:65" s="13" customFormat="1" ht="11.25">
      <c r="B242" s="158"/>
      <c r="D242" s="152" t="s">
        <v>194</v>
      </c>
      <c r="E242" s="159" t="s">
        <v>1</v>
      </c>
      <c r="F242" s="160" t="s">
        <v>1213</v>
      </c>
      <c r="H242" s="161">
        <v>5</v>
      </c>
      <c r="I242" s="162"/>
      <c r="L242" s="158"/>
      <c r="M242" s="163"/>
      <c r="T242" s="164"/>
      <c r="AT242" s="159" t="s">
        <v>194</v>
      </c>
      <c r="AU242" s="159" t="s">
        <v>86</v>
      </c>
      <c r="AV242" s="13" t="s">
        <v>86</v>
      </c>
      <c r="AW242" s="13" t="s">
        <v>32</v>
      </c>
      <c r="AX242" s="13" t="s">
        <v>76</v>
      </c>
      <c r="AY242" s="159" t="s">
        <v>130</v>
      </c>
    </row>
    <row r="243" spans="2:65" s="14" customFormat="1" ht="11.25">
      <c r="B243" s="165"/>
      <c r="D243" s="152" t="s">
        <v>194</v>
      </c>
      <c r="E243" s="166" t="s">
        <v>1</v>
      </c>
      <c r="F243" s="167" t="s">
        <v>200</v>
      </c>
      <c r="H243" s="168">
        <v>20</v>
      </c>
      <c r="I243" s="169"/>
      <c r="L243" s="165"/>
      <c r="M243" s="170"/>
      <c r="T243" s="171"/>
      <c r="AT243" s="166" t="s">
        <v>194</v>
      </c>
      <c r="AU243" s="166" t="s">
        <v>86</v>
      </c>
      <c r="AV243" s="14" t="s">
        <v>137</v>
      </c>
      <c r="AW243" s="14" t="s">
        <v>32</v>
      </c>
      <c r="AX243" s="14" t="s">
        <v>84</v>
      </c>
      <c r="AY243" s="166" t="s">
        <v>130</v>
      </c>
    </row>
    <row r="244" spans="2:65" s="1" customFormat="1" ht="16.5" customHeight="1">
      <c r="B244" s="132"/>
      <c r="C244" s="179" t="s">
        <v>436</v>
      </c>
      <c r="D244" s="179" t="s">
        <v>455</v>
      </c>
      <c r="E244" s="180" t="s">
        <v>1214</v>
      </c>
      <c r="F244" s="181" t="s">
        <v>1215</v>
      </c>
      <c r="G244" s="182" t="s">
        <v>163</v>
      </c>
      <c r="H244" s="183">
        <v>1</v>
      </c>
      <c r="I244" s="184"/>
      <c r="J244" s="185">
        <f>ROUND(I244*H244,2)</f>
        <v>0</v>
      </c>
      <c r="K244" s="181" t="s">
        <v>218</v>
      </c>
      <c r="L244" s="186"/>
      <c r="M244" s="187" t="s">
        <v>1</v>
      </c>
      <c r="N244" s="188" t="s">
        <v>41</v>
      </c>
      <c r="P244" s="142">
        <f>O244*H244</f>
        <v>0</v>
      </c>
      <c r="Q244" s="142">
        <v>1.23E-3</v>
      </c>
      <c r="R244" s="142">
        <f>Q244*H244</f>
        <v>1.23E-3</v>
      </c>
      <c r="S244" s="142">
        <v>0</v>
      </c>
      <c r="T244" s="143">
        <f>S244*H244</f>
        <v>0</v>
      </c>
      <c r="AR244" s="144" t="s">
        <v>146</v>
      </c>
      <c r="AT244" s="144" t="s">
        <v>455</v>
      </c>
      <c r="AU244" s="144" t="s">
        <v>86</v>
      </c>
      <c r="AY244" s="17" t="s">
        <v>130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84</v>
      </c>
      <c r="BK244" s="145">
        <f>ROUND(I244*H244,2)</f>
        <v>0</v>
      </c>
      <c r="BL244" s="17" t="s">
        <v>137</v>
      </c>
      <c r="BM244" s="144" t="s">
        <v>1216</v>
      </c>
    </row>
    <row r="245" spans="2:65" s="13" customFormat="1" ht="11.25">
      <c r="B245" s="158"/>
      <c r="D245" s="152" t="s">
        <v>194</v>
      </c>
      <c r="E245" s="159" t="s">
        <v>1</v>
      </c>
      <c r="F245" s="160" t="s">
        <v>1198</v>
      </c>
      <c r="H245" s="161">
        <v>1</v>
      </c>
      <c r="I245" s="162"/>
      <c r="L245" s="158"/>
      <c r="M245" s="163"/>
      <c r="T245" s="164"/>
      <c r="AT245" s="159" t="s">
        <v>194</v>
      </c>
      <c r="AU245" s="159" t="s">
        <v>86</v>
      </c>
      <c r="AV245" s="13" t="s">
        <v>86</v>
      </c>
      <c r="AW245" s="13" t="s">
        <v>32</v>
      </c>
      <c r="AX245" s="13" t="s">
        <v>84</v>
      </c>
      <c r="AY245" s="159" t="s">
        <v>130</v>
      </c>
    </row>
    <row r="246" spans="2:65" s="1" customFormat="1" ht="16.5" customHeight="1">
      <c r="B246" s="132"/>
      <c r="C246" s="179" t="s">
        <v>443</v>
      </c>
      <c r="D246" s="179" t="s">
        <v>455</v>
      </c>
      <c r="E246" s="180" t="s">
        <v>1217</v>
      </c>
      <c r="F246" s="181" t="s">
        <v>1218</v>
      </c>
      <c r="G246" s="182" t="s">
        <v>163</v>
      </c>
      <c r="H246" s="183">
        <v>8</v>
      </c>
      <c r="I246" s="184"/>
      <c r="J246" s="185">
        <f>ROUND(I246*H246,2)</f>
        <v>0</v>
      </c>
      <c r="K246" s="181" t="s">
        <v>192</v>
      </c>
      <c r="L246" s="186"/>
      <c r="M246" s="187" t="s">
        <v>1</v>
      </c>
      <c r="N246" s="188" t="s">
        <v>41</v>
      </c>
      <c r="P246" s="142">
        <f>O246*H246</f>
        <v>0</v>
      </c>
      <c r="Q246" s="142">
        <v>3.5E-4</v>
      </c>
      <c r="R246" s="142">
        <f>Q246*H246</f>
        <v>2.8E-3</v>
      </c>
      <c r="S246" s="142">
        <v>0</v>
      </c>
      <c r="T246" s="143">
        <f>S246*H246</f>
        <v>0</v>
      </c>
      <c r="AR246" s="144" t="s">
        <v>146</v>
      </c>
      <c r="AT246" s="144" t="s">
        <v>455</v>
      </c>
      <c r="AU246" s="144" t="s">
        <v>86</v>
      </c>
      <c r="AY246" s="17" t="s">
        <v>130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84</v>
      </c>
      <c r="BK246" s="145">
        <f>ROUND(I246*H246,2)</f>
        <v>0</v>
      </c>
      <c r="BL246" s="17" t="s">
        <v>137</v>
      </c>
      <c r="BM246" s="144" t="s">
        <v>1219</v>
      </c>
    </row>
    <row r="247" spans="2:65" s="13" customFormat="1" ht="11.25">
      <c r="B247" s="158"/>
      <c r="D247" s="152" t="s">
        <v>194</v>
      </c>
      <c r="E247" s="159" t="s">
        <v>1</v>
      </c>
      <c r="F247" s="160" t="s">
        <v>1220</v>
      </c>
      <c r="H247" s="161">
        <v>8</v>
      </c>
      <c r="I247" s="162"/>
      <c r="L247" s="158"/>
      <c r="M247" s="163"/>
      <c r="T247" s="164"/>
      <c r="AT247" s="159" t="s">
        <v>194</v>
      </c>
      <c r="AU247" s="159" t="s">
        <v>86</v>
      </c>
      <c r="AV247" s="13" t="s">
        <v>86</v>
      </c>
      <c r="AW247" s="13" t="s">
        <v>32</v>
      </c>
      <c r="AX247" s="13" t="s">
        <v>84</v>
      </c>
      <c r="AY247" s="159" t="s">
        <v>130</v>
      </c>
    </row>
    <row r="248" spans="2:65" s="1" customFormat="1" ht="24.2" customHeight="1">
      <c r="B248" s="132"/>
      <c r="C248" s="133" t="s">
        <v>449</v>
      </c>
      <c r="D248" s="133" t="s">
        <v>133</v>
      </c>
      <c r="E248" s="134" t="s">
        <v>1221</v>
      </c>
      <c r="F248" s="135" t="s">
        <v>1222</v>
      </c>
      <c r="G248" s="136" t="s">
        <v>163</v>
      </c>
      <c r="H248" s="137">
        <v>3</v>
      </c>
      <c r="I248" s="138"/>
      <c r="J248" s="139">
        <f>ROUND(I248*H248,2)</f>
        <v>0</v>
      </c>
      <c r="K248" s="135" t="s">
        <v>192</v>
      </c>
      <c r="L248" s="32"/>
      <c r="M248" s="140" t="s">
        <v>1</v>
      </c>
      <c r="N248" s="141" t="s">
        <v>41</v>
      </c>
      <c r="P248" s="142">
        <f>O248*H248</f>
        <v>0</v>
      </c>
      <c r="Q248" s="142">
        <v>1E-4</v>
      </c>
      <c r="R248" s="142">
        <f>Q248*H248</f>
        <v>3.0000000000000003E-4</v>
      </c>
      <c r="S248" s="142">
        <v>0</v>
      </c>
      <c r="T248" s="143">
        <f>S248*H248</f>
        <v>0</v>
      </c>
      <c r="AR248" s="144" t="s">
        <v>137</v>
      </c>
      <c r="AT248" s="144" t="s">
        <v>133</v>
      </c>
      <c r="AU248" s="144" t="s">
        <v>86</v>
      </c>
      <c r="AY248" s="17" t="s">
        <v>130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84</v>
      </c>
      <c r="BK248" s="145">
        <f>ROUND(I248*H248,2)</f>
        <v>0</v>
      </c>
      <c r="BL248" s="17" t="s">
        <v>137</v>
      </c>
      <c r="BM248" s="144" t="s">
        <v>614</v>
      </c>
    </row>
    <row r="249" spans="2:65" s="13" customFormat="1" ht="11.25">
      <c r="B249" s="158"/>
      <c r="D249" s="152" t="s">
        <v>194</v>
      </c>
      <c r="E249" s="159" t="s">
        <v>1</v>
      </c>
      <c r="F249" s="160" t="s">
        <v>1223</v>
      </c>
      <c r="H249" s="161">
        <v>3</v>
      </c>
      <c r="I249" s="162"/>
      <c r="L249" s="158"/>
      <c r="M249" s="163"/>
      <c r="T249" s="164"/>
      <c r="AT249" s="159" t="s">
        <v>194</v>
      </c>
      <c r="AU249" s="159" t="s">
        <v>86</v>
      </c>
      <c r="AV249" s="13" t="s">
        <v>86</v>
      </c>
      <c r="AW249" s="13" t="s">
        <v>32</v>
      </c>
      <c r="AX249" s="13" t="s">
        <v>84</v>
      </c>
      <c r="AY249" s="159" t="s">
        <v>130</v>
      </c>
    </row>
    <row r="250" spans="2:65" s="1" customFormat="1" ht="21.75" customHeight="1">
      <c r="B250" s="132"/>
      <c r="C250" s="179" t="s">
        <v>454</v>
      </c>
      <c r="D250" s="179" t="s">
        <v>455</v>
      </c>
      <c r="E250" s="180" t="s">
        <v>1224</v>
      </c>
      <c r="F250" s="181" t="s">
        <v>1225</v>
      </c>
      <c r="G250" s="182" t="s">
        <v>163</v>
      </c>
      <c r="H250" s="183">
        <v>3</v>
      </c>
      <c r="I250" s="184"/>
      <c r="J250" s="185">
        <f>ROUND(I250*H250,2)</f>
        <v>0</v>
      </c>
      <c r="K250" s="181" t="s">
        <v>192</v>
      </c>
      <c r="L250" s="186"/>
      <c r="M250" s="187" t="s">
        <v>1</v>
      </c>
      <c r="N250" s="188" t="s">
        <v>41</v>
      </c>
      <c r="P250" s="142">
        <f>O250*H250</f>
        <v>0</v>
      </c>
      <c r="Q250" s="142">
        <v>1.2999999999999999E-3</v>
      </c>
      <c r="R250" s="142">
        <f>Q250*H250</f>
        <v>3.8999999999999998E-3</v>
      </c>
      <c r="S250" s="142">
        <v>0</v>
      </c>
      <c r="T250" s="143">
        <f>S250*H250</f>
        <v>0</v>
      </c>
      <c r="AR250" s="144" t="s">
        <v>146</v>
      </c>
      <c r="AT250" s="144" t="s">
        <v>455</v>
      </c>
      <c r="AU250" s="144" t="s">
        <v>86</v>
      </c>
      <c r="AY250" s="17" t="s">
        <v>130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84</v>
      </c>
      <c r="BK250" s="145">
        <f>ROUND(I250*H250,2)</f>
        <v>0</v>
      </c>
      <c r="BL250" s="17" t="s">
        <v>137</v>
      </c>
      <c r="BM250" s="144" t="s">
        <v>626</v>
      </c>
    </row>
    <row r="251" spans="2:65" s="1" customFormat="1" ht="24.2" customHeight="1">
      <c r="B251" s="132"/>
      <c r="C251" s="133" t="s">
        <v>460</v>
      </c>
      <c r="D251" s="133" t="s">
        <v>133</v>
      </c>
      <c r="E251" s="134" t="s">
        <v>1226</v>
      </c>
      <c r="F251" s="135" t="s">
        <v>1227</v>
      </c>
      <c r="G251" s="136" t="s">
        <v>163</v>
      </c>
      <c r="H251" s="137">
        <v>2</v>
      </c>
      <c r="I251" s="138"/>
      <c r="J251" s="139">
        <f>ROUND(I251*H251,2)</f>
        <v>0</v>
      </c>
      <c r="K251" s="135" t="s">
        <v>192</v>
      </c>
      <c r="L251" s="32"/>
      <c r="M251" s="140" t="s">
        <v>1</v>
      </c>
      <c r="N251" s="141" t="s">
        <v>41</v>
      </c>
      <c r="P251" s="142">
        <f>O251*H251</f>
        <v>0</v>
      </c>
      <c r="Q251" s="142">
        <v>1E-4</v>
      </c>
      <c r="R251" s="142">
        <f>Q251*H251</f>
        <v>2.0000000000000001E-4</v>
      </c>
      <c r="S251" s="142">
        <v>0</v>
      </c>
      <c r="T251" s="143">
        <f>S251*H251</f>
        <v>0</v>
      </c>
      <c r="AR251" s="144" t="s">
        <v>137</v>
      </c>
      <c r="AT251" s="144" t="s">
        <v>133</v>
      </c>
      <c r="AU251" s="144" t="s">
        <v>86</v>
      </c>
      <c r="AY251" s="17" t="s">
        <v>130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84</v>
      </c>
      <c r="BK251" s="145">
        <f>ROUND(I251*H251,2)</f>
        <v>0</v>
      </c>
      <c r="BL251" s="17" t="s">
        <v>137</v>
      </c>
      <c r="BM251" s="144" t="s">
        <v>1228</v>
      </c>
    </row>
    <row r="252" spans="2:65" s="1" customFormat="1" ht="24.2" customHeight="1">
      <c r="B252" s="132"/>
      <c r="C252" s="179" t="s">
        <v>465</v>
      </c>
      <c r="D252" s="179" t="s">
        <v>455</v>
      </c>
      <c r="E252" s="180" t="s">
        <v>1229</v>
      </c>
      <c r="F252" s="181" t="s">
        <v>1230</v>
      </c>
      <c r="G252" s="182" t="s">
        <v>163</v>
      </c>
      <c r="H252" s="183">
        <v>1</v>
      </c>
      <c r="I252" s="184"/>
      <c r="J252" s="185">
        <f>ROUND(I252*H252,2)</f>
        <v>0</v>
      </c>
      <c r="K252" s="181" t="s">
        <v>218</v>
      </c>
      <c r="L252" s="186"/>
      <c r="M252" s="187" t="s">
        <v>1</v>
      </c>
      <c r="N252" s="188" t="s">
        <v>41</v>
      </c>
      <c r="P252" s="142">
        <f>O252*H252</f>
        <v>0</v>
      </c>
      <c r="Q252" s="142">
        <v>4.2599999999999999E-3</v>
      </c>
      <c r="R252" s="142">
        <f>Q252*H252</f>
        <v>4.2599999999999999E-3</v>
      </c>
      <c r="S252" s="142">
        <v>0</v>
      </c>
      <c r="T252" s="143">
        <f>S252*H252</f>
        <v>0</v>
      </c>
      <c r="AR252" s="144" t="s">
        <v>146</v>
      </c>
      <c r="AT252" s="144" t="s">
        <v>455</v>
      </c>
      <c r="AU252" s="144" t="s">
        <v>86</v>
      </c>
      <c r="AY252" s="17" t="s">
        <v>130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84</v>
      </c>
      <c r="BK252" s="145">
        <f>ROUND(I252*H252,2)</f>
        <v>0</v>
      </c>
      <c r="BL252" s="17" t="s">
        <v>137</v>
      </c>
      <c r="BM252" s="144" t="s">
        <v>1231</v>
      </c>
    </row>
    <row r="253" spans="2:65" s="13" customFormat="1" ht="11.25">
      <c r="B253" s="158"/>
      <c r="D253" s="152" t="s">
        <v>194</v>
      </c>
      <c r="E253" s="159" t="s">
        <v>1</v>
      </c>
      <c r="F253" s="160" t="s">
        <v>1232</v>
      </c>
      <c r="H253" s="161">
        <v>1</v>
      </c>
      <c r="I253" s="162"/>
      <c r="L253" s="158"/>
      <c r="M253" s="163"/>
      <c r="T253" s="164"/>
      <c r="AT253" s="159" t="s">
        <v>194</v>
      </c>
      <c r="AU253" s="159" t="s">
        <v>86</v>
      </c>
      <c r="AV253" s="13" t="s">
        <v>86</v>
      </c>
      <c r="AW253" s="13" t="s">
        <v>32</v>
      </c>
      <c r="AX253" s="13" t="s">
        <v>84</v>
      </c>
      <c r="AY253" s="159" t="s">
        <v>130</v>
      </c>
    </row>
    <row r="254" spans="2:65" s="1" customFormat="1" ht="24.2" customHeight="1">
      <c r="B254" s="132"/>
      <c r="C254" s="179" t="s">
        <v>473</v>
      </c>
      <c r="D254" s="179" t="s">
        <v>455</v>
      </c>
      <c r="E254" s="180" t="s">
        <v>1233</v>
      </c>
      <c r="F254" s="181" t="s">
        <v>1234</v>
      </c>
      <c r="G254" s="182" t="s">
        <v>163</v>
      </c>
      <c r="H254" s="183">
        <v>1</v>
      </c>
      <c r="I254" s="184"/>
      <c r="J254" s="185">
        <f>ROUND(I254*H254,2)</f>
        <v>0</v>
      </c>
      <c r="K254" s="181" t="s">
        <v>218</v>
      </c>
      <c r="L254" s="186"/>
      <c r="M254" s="187" t="s">
        <v>1</v>
      </c>
      <c r="N254" s="188" t="s">
        <v>41</v>
      </c>
      <c r="P254" s="142">
        <f>O254*H254</f>
        <v>0</v>
      </c>
      <c r="Q254" s="142">
        <v>4.3E-3</v>
      </c>
      <c r="R254" s="142">
        <f>Q254*H254</f>
        <v>4.3E-3</v>
      </c>
      <c r="S254" s="142">
        <v>0</v>
      </c>
      <c r="T254" s="143">
        <f>S254*H254</f>
        <v>0</v>
      </c>
      <c r="AR254" s="144" t="s">
        <v>146</v>
      </c>
      <c r="AT254" s="144" t="s">
        <v>455</v>
      </c>
      <c r="AU254" s="144" t="s">
        <v>86</v>
      </c>
      <c r="AY254" s="17" t="s">
        <v>130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84</v>
      </c>
      <c r="BK254" s="145">
        <f>ROUND(I254*H254,2)</f>
        <v>0</v>
      </c>
      <c r="BL254" s="17" t="s">
        <v>137</v>
      </c>
      <c r="BM254" s="144" t="s">
        <v>1235</v>
      </c>
    </row>
    <row r="255" spans="2:65" s="13" customFormat="1" ht="11.25">
      <c r="B255" s="158"/>
      <c r="D255" s="152" t="s">
        <v>194</v>
      </c>
      <c r="E255" s="159" t="s">
        <v>1</v>
      </c>
      <c r="F255" s="160" t="s">
        <v>1232</v>
      </c>
      <c r="H255" s="161">
        <v>1</v>
      </c>
      <c r="I255" s="162"/>
      <c r="L255" s="158"/>
      <c r="M255" s="163"/>
      <c r="T255" s="164"/>
      <c r="AT255" s="159" t="s">
        <v>194</v>
      </c>
      <c r="AU255" s="159" t="s">
        <v>86</v>
      </c>
      <c r="AV255" s="13" t="s">
        <v>86</v>
      </c>
      <c r="AW255" s="13" t="s">
        <v>32</v>
      </c>
      <c r="AX255" s="13" t="s">
        <v>84</v>
      </c>
      <c r="AY255" s="159" t="s">
        <v>130</v>
      </c>
    </row>
    <row r="256" spans="2:65" s="1" customFormat="1" ht="24.2" customHeight="1">
      <c r="B256" s="132"/>
      <c r="C256" s="133" t="s">
        <v>479</v>
      </c>
      <c r="D256" s="133" t="s">
        <v>133</v>
      </c>
      <c r="E256" s="134" t="s">
        <v>1236</v>
      </c>
      <c r="F256" s="135" t="s">
        <v>1237</v>
      </c>
      <c r="G256" s="136" t="s">
        <v>163</v>
      </c>
      <c r="H256" s="137">
        <v>9</v>
      </c>
      <c r="I256" s="138"/>
      <c r="J256" s="139">
        <f>ROUND(I256*H256,2)</f>
        <v>0</v>
      </c>
      <c r="K256" s="135" t="s">
        <v>192</v>
      </c>
      <c r="L256" s="32"/>
      <c r="M256" s="140" t="s">
        <v>1</v>
      </c>
      <c r="N256" s="141" t="s">
        <v>41</v>
      </c>
      <c r="P256" s="142">
        <f>O256*H256</f>
        <v>0</v>
      </c>
      <c r="Q256" s="142">
        <v>1E-4</v>
      </c>
      <c r="R256" s="142">
        <f>Q256*H256</f>
        <v>9.0000000000000008E-4</v>
      </c>
      <c r="S256" s="142">
        <v>0</v>
      </c>
      <c r="T256" s="143">
        <f>S256*H256</f>
        <v>0</v>
      </c>
      <c r="AR256" s="144" t="s">
        <v>137</v>
      </c>
      <c r="AT256" s="144" t="s">
        <v>133</v>
      </c>
      <c r="AU256" s="144" t="s">
        <v>86</v>
      </c>
      <c r="AY256" s="17" t="s">
        <v>130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84</v>
      </c>
      <c r="BK256" s="145">
        <f>ROUND(I256*H256,2)</f>
        <v>0</v>
      </c>
      <c r="BL256" s="17" t="s">
        <v>137</v>
      </c>
      <c r="BM256" s="144" t="s">
        <v>664</v>
      </c>
    </row>
    <row r="257" spans="2:65" s="13" customFormat="1" ht="11.25">
      <c r="B257" s="158"/>
      <c r="D257" s="152" t="s">
        <v>194</v>
      </c>
      <c r="E257" s="159" t="s">
        <v>1</v>
      </c>
      <c r="F257" s="160" t="s">
        <v>1204</v>
      </c>
      <c r="H257" s="161">
        <v>9</v>
      </c>
      <c r="I257" s="162"/>
      <c r="L257" s="158"/>
      <c r="M257" s="163"/>
      <c r="T257" s="164"/>
      <c r="AT257" s="159" t="s">
        <v>194</v>
      </c>
      <c r="AU257" s="159" t="s">
        <v>86</v>
      </c>
      <c r="AV257" s="13" t="s">
        <v>86</v>
      </c>
      <c r="AW257" s="13" t="s">
        <v>32</v>
      </c>
      <c r="AX257" s="13" t="s">
        <v>84</v>
      </c>
      <c r="AY257" s="159" t="s">
        <v>130</v>
      </c>
    </row>
    <row r="258" spans="2:65" s="1" customFormat="1" ht="21.75" customHeight="1">
      <c r="B258" s="132"/>
      <c r="C258" s="179" t="s">
        <v>483</v>
      </c>
      <c r="D258" s="179" t="s">
        <v>455</v>
      </c>
      <c r="E258" s="180" t="s">
        <v>1238</v>
      </c>
      <c r="F258" s="181" t="s">
        <v>1239</v>
      </c>
      <c r="G258" s="182" t="s">
        <v>163</v>
      </c>
      <c r="H258" s="183">
        <v>9</v>
      </c>
      <c r="I258" s="184"/>
      <c r="J258" s="185">
        <f>ROUND(I258*H258,2)</f>
        <v>0</v>
      </c>
      <c r="K258" s="181" t="s">
        <v>192</v>
      </c>
      <c r="L258" s="186"/>
      <c r="M258" s="187" t="s">
        <v>1</v>
      </c>
      <c r="N258" s="188" t="s">
        <v>41</v>
      </c>
      <c r="P258" s="142">
        <f>O258*H258</f>
        <v>0</v>
      </c>
      <c r="Q258" s="142">
        <v>1.6000000000000001E-3</v>
      </c>
      <c r="R258" s="142">
        <f>Q258*H258</f>
        <v>1.4400000000000001E-2</v>
      </c>
      <c r="S258" s="142">
        <v>0</v>
      </c>
      <c r="T258" s="143">
        <f>S258*H258</f>
        <v>0</v>
      </c>
      <c r="AR258" s="144" t="s">
        <v>146</v>
      </c>
      <c r="AT258" s="144" t="s">
        <v>455</v>
      </c>
      <c r="AU258" s="144" t="s">
        <v>86</v>
      </c>
      <c r="AY258" s="17" t="s">
        <v>130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84</v>
      </c>
      <c r="BK258" s="145">
        <f>ROUND(I258*H258,2)</f>
        <v>0</v>
      </c>
      <c r="BL258" s="17" t="s">
        <v>137</v>
      </c>
      <c r="BM258" s="144" t="s">
        <v>674</v>
      </c>
    </row>
    <row r="259" spans="2:65" s="1" customFormat="1" ht="24.2" customHeight="1">
      <c r="B259" s="132"/>
      <c r="C259" s="133" t="s">
        <v>488</v>
      </c>
      <c r="D259" s="133" t="s">
        <v>133</v>
      </c>
      <c r="E259" s="134" t="s">
        <v>1240</v>
      </c>
      <c r="F259" s="135" t="s">
        <v>1241</v>
      </c>
      <c r="G259" s="136" t="s">
        <v>163</v>
      </c>
      <c r="H259" s="137">
        <v>9</v>
      </c>
      <c r="I259" s="138"/>
      <c r="J259" s="139">
        <f>ROUND(I259*H259,2)</f>
        <v>0</v>
      </c>
      <c r="K259" s="135" t="s">
        <v>192</v>
      </c>
      <c r="L259" s="32"/>
      <c r="M259" s="140" t="s">
        <v>1</v>
      </c>
      <c r="N259" s="141" t="s">
        <v>41</v>
      </c>
      <c r="P259" s="142">
        <f>O259*H259</f>
        <v>0</v>
      </c>
      <c r="Q259" s="142">
        <v>1E-4</v>
      </c>
      <c r="R259" s="142">
        <f>Q259*H259</f>
        <v>9.0000000000000008E-4</v>
      </c>
      <c r="S259" s="142">
        <v>0</v>
      </c>
      <c r="T259" s="143">
        <f>S259*H259</f>
        <v>0</v>
      </c>
      <c r="AR259" s="144" t="s">
        <v>137</v>
      </c>
      <c r="AT259" s="144" t="s">
        <v>133</v>
      </c>
      <c r="AU259" s="144" t="s">
        <v>86</v>
      </c>
      <c r="AY259" s="17" t="s">
        <v>130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84</v>
      </c>
      <c r="BK259" s="145">
        <f>ROUND(I259*H259,2)</f>
        <v>0</v>
      </c>
      <c r="BL259" s="17" t="s">
        <v>137</v>
      </c>
      <c r="BM259" s="144" t="s">
        <v>703</v>
      </c>
    </row>
    <row r="260" spans="2:65" s="1" customFormat="1" ht="24.2" customHeight="1">
      <c r="B260" s="132"/>
      <c r="C260" s="179" t="s">
        <v>492</v>
      </c>
      <c r="D260" s="179" t="s">
        <v>455</v>
      </c>
      <c r="E260" s="180" t="s">
        <v>1242</v>
      </c>
      <c r="F260" s="181" t="s">
        <v>1243</v>
      </c>
      <c r="G260" s="182" t="s">
        <v>163</v>
      </c>
      <c r="H260" s="183">
        <v>2</v>
      </c>
      <c r="I260" s="184"/>
      <c r="J260" s="185">
        <f>ROUND(I260*H260,2)</f>
        <v>0</v>
      </c>
      <c r="K260" s="181" t="s">
        <v>218</v>
      </c>
      <c r="L260" s="186"/>
      <c r="M260" s="187" t="s">
        <v>1</v>
      </c>
      <c r="N260" s="188" t="s">
        <v>41</v>
      </c>
      <c r="P260" s="142">
        <f>O260*H260</f>
        <v>0</v>
      </c>
      <c r="Q260" s="142">
        <v>1.23E-2</v>
      </c>
      <c r="R260" s="142">
        <f>Q260*H260</f>
        <v>2.46E-2</v>
      </c>
      <c r="S260" s="142">
        <v>0</v>
      </c>
      <c r="T260" s="143">
        <f>S260*H260</f>
        <v>0</v>
      </c>
      <c r="AR260" s="144" t="s">
        <v>146</v>
      </c>
      <c r="AT260" s="144" t="s">
        <v>455</v>
      </c>
      <c r="AU260" s="144" t="s">
        <v>86</v>
      </c>
      <c r="AY260" s="17" t="s">
        <v>130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84</v>
      </c>
      <c r="BK260" s="145">
        <f>ROUND(I260*H260,2)</f>
        <v>0</v>
      </c>
      <c r="BL260" s="17" t="s">
        <v>137</v>
      </c>
      <c r="BM260" s="144" t="s">
        <v>1244</v>
      </c>
    </row>
    <row r="261" spans="2:65" s="13" customFormat="1" ht="11.25">
      <c r="B261" s="158"/>
      <c r="D261" s="152" t="s">
        <v>194</v>
      </c>
      <c r="E261" s="159" t="s">
        <v>1</v>
      </c>
      <c r="F261" s="160" t="s">
        <v>1211</v>
      </c>
      <c r="H261" s="161">
        <v>2</v>
      </c>
      <c r="I261" s="162"/>
      <c r="L261" s="158"/>
      <c r="M261" s="163"/>
      <c r="T261" s="164"/>
      <c r="AT261" s="159" t="s">
        <v>194</v>
      </c>
      <c r="AU261" s="159" t="s">
        <v>86</v>
      </c>
      <c r="AV261" s="13" t="s">
        <v>86</v>
      </c>
      <c r="AW261" s="13" t="s">
        <v>32</v>
      </c>
      <c r="AX261" s="13" t="s">
        <v>84</v>
      </c>
      <c r="AY261" s="159" t="s">
        <v>130</v>
      </c>
    </row>
    <row r="262" spans="2:65" s="1" customFormat="1" ht="24.2" customHeight="1">
      <c r="B262" s="132"/>
      <c r="C262" s="179" t="s">
        <v>501</v>
      </c>
      <c r="D262" s="179" t="s">
        <v>455</v>
      </c>
      <c r="E262" s="180" t="s">
        <v>1245</v>
      </c>
      <c r="F262" s="181" t="s">
        <v>1246</v>
      </c>
      <c r="G262" s="182" t="s">
        <v>163</v>
      </c>
      <c r="H262" s="183">
        <v>7</v>
      </c>
      <c r="I262" s="184"/>
      <c r="J262" s="185">
        <f>ROUND(I262*H262,2)</f>
        <v>0</v>
      </c>
      <c r="K262" s="181" t="s">
        <v>218</v>
      </c>
      <c r="L262" s="186"/>
      <c r="M262" s="187" t="s">
        <v>1</v>
      </c>
      <c r="N262" s="188" t="s">
        <v>41</v>
      </c>
      <c r="P262" s="142">
        <f>O262*H262</f>
        <v>0</v>
      </c>
      <c r="Q262" s="142">
        <v>1.3599999999999999E-2</v>
      </c>
      <c r="R262" s="142">
        <f>Q262*H262</f>
        <v>9.5199999999999993E-2</v>
      </c>
      <c r="S262" s="142">
        <v>0</v>
      </c>
      <c r="T262" s="143">
        <f>S262*H262</f>
        <v>0</v>
      </c>
      <c r="AR262" s="144" t="s">
        <v>146</v>
      </c>
      <c r="AT262" s="144" t="s">
        <v>455</v>
      </c>
      <c r="AU262" s="144" t="s">
        <v>86</v>
      </c>
      <c r="AY262" s="17" t="s">
        <v>130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84</v>
      </c>
      <c r="BK262" s="145">
        <f>ROUND(I262*H262,2)</f>
        <v>0</v>
      </c>
      <c r="BL262" s="17" t="s">
        <v>137</v>
      </c>
      <c r="BM262" s="144" t="s">
        <v>712</v>
      </c>
    </row>
    <row r="263" spans="2:65" s="13" customFormat="1" ht="11.25">
      <c r="B263" s="158"/>
      <c r="D263" s="152" t="s">
        <v>194</v>
      </c>
      <c r="E263" s="159" t="s">
        <v>1</v>
      </c>
      <c r="F263" s="160" t="s">
        <v>1211</v>
      </c>
      <c r="H263" s="161">
        <v>2</v>
      </c>
      <c r="I263" s="162"/>
      <c r="L263" s="158"/>
      <c r="M263" s="163"/>
      <c r="T263" s="164"/>
      <c r="AT263" s="159" t="s">
        <v>194</v>
      </c>
      <c r="AU263" s="159" t="s">
        <v>86</v>
      </c>
      <c r="AV263" s="13" t="s">
        <v>86</v>
      </c>
      <c r="AW263" s="13" t="s">
        <v>32</v>
      </c>
      <c r="AX263" s="13" t="s">
        <v>76</v>
      </c>
      <c r="AY263" s="159" t="s">
        <v>130</v>
      </c>
    </row>
    <row r="264" spans="2:65" s="13" customFormat="1" ht="11.25">
      <c r="B264" s="158"/>
      <c r="D264" s="152" t="s">
        <v>194</v>
      </c>
      <c r="E264" s="159" t="s">
        <v>1</v>
      </c>
      <c r="F264" s="160" t="s">
        <v>1247</v>
      </c>
      <c r="H264" s="161">
        <v>5</v>
      </c>
      <c r="I264" s="162"/>
      <c r="L264" s="158"/>
      <c r="M264" s="163"/>
      <c r="T264" s="164"/>
      <c r="AT264" s="159" t="s">
        <v>194</v>
      </c>
      <c r="AU264" s="159" t="s">
        <v>86</v>
      </c>
      <c r="AV264" s="13" t="s">
        <v>86</v>
      </c>
      <c r="AW264" s="13" t="s">
        <v>32</v>
      </c>
      <c r="AX264" s="13" t="s">
        <v>76</v>
      </c>
      <c r="AY264" s="159" t="s">
        <v>130</v>
      </c>
    </row>
    <row r="265" spans="2:65" s="14" customFormat="1" ht="11.25">
      <c r="B265" s="165"/>
      <c r="D265" s="152" t="s">
        <v>194</v>
      </c>
      <c r="E265" s="166" t="s">
        <v>1</v>
      </c>
      <c r="F265" s="167" t="s">
        <v>200</v>
      </c>
      <c r="H265" s="168">
        <v>7</v>
      </c>
      <c r="I265" s="169"/>
      <c r="L265" s="165"/>
      <c r="M265" s="170"/>
      <c r="T265" s="171"/>
      <c r="AT265" s="166" t="s">
        <v>194</v>
      </c>
      <c r="AU265" s="166" t="s">
        <v>86</v>
      </c>
      <c r="AV265" s="14" t="s">
        <v>137</v>
      </c>
      <c r="AW265" s="14" t="s">
        <v>32</v>
      </c>
      <c r="AX265" s="14" t="s">
        <v>84</v>
      </c>
      <c r="AY265" s="166" t="s">
        <v>130</v>
      </c>
    </row>
    <row r="266" spans="2:65" s="1" customFormat="1" ht="24.2" customHeight="1">
      <c r="B266" s="132"/>
      <c r="C266" s="133" t="s">
        <v>507</v>
      </c>
      <c r="D266" s="133" t="s">
        <v>133</v>
      </c>
      <c r="E266" s="134" t="s">
        <v>1248</v>
      </c>
      <c r="F266" s="135" t="s">
        <v>1249</v>
      </c>
      <c r="G266" s="136" t="s">
        <v>163</v>
      </c>
      <c r="H266" s="137">
        <v>7</v>
      </c>
      <c r="I266" s="138"/>
      <c r="J266" s="139">
        <f>ROUND(I266*H266,2)</f>
        <v>0</v>
      </c>
      <c r="K266" s="135" t="s">
        <v>192</v>
      </c>
      <c r="L266" s="32"/>
      <c r="M266" s="140" t="s">
        <v>1</v>
      </c>
      <c r="N266" s="141" t="s">
        <v>41</v>
      </c>
      <c r="P266" s="142">
        <f>O266*H266</f>
        <v>0</v>
      </c>
      <c r="Q266" s="142">
        <v>1E-4</v>
      </c>
      <c r="R266" s="142">
        <f>Q266*H266</f>
        <v>6.9999999999999999E-4</v>
      </c>
      <c r="S266" s="142">
        <v>0</v>
      </c>
      <c r="T266" s="143">
        <f>S266*H266</f>
        <v>0</v>
      </c>
      <c r="AR266" s="144" t="s">
        <v>137</v>
      </c>
      <c r="AT266" s="144" t="s">
        <v>133</v>
      </c>
      <c r="AU266" s="144" t="s">
        <v>86</v>
      </c>
      <c r="AY266" s="17" t="s">
        <v>130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7" t="s">
        <v>84</v>
      </c>
      <c r="BK266" s="145">
        <f>ROUND(I266*H266,2)</f>
        <v>0</v>
      </c>
      <c r="BL266" s="17" t="s">
        <v>137</v>
      </c>
      <c r="BM266" s="144" t="s">
        <v>720</v>
      </c>
    </row>
    <row r="267" spans="2:65" s="13" customFormat="1" ht="11.25">
      <c r="B267" s="158"/>
      <c r="D267" s="152" t="s">
        <v>194</v>
      </c>
      <c r="E267" s="159" t="s">
        <v>1</v>
      </c>
      <c r="F267" s="160" t="s">
        <v>1250</v>
      </c>
      <c r="H267" s="161">
        <v>7</v>
      </c>
      <c r="I267" s="162"/>
      <c r="L267" s="158"/>
      <c r="M267" s="163"/>
      <c r="T267" s="164"/>
      <c r="AT267" s="159" t="s">
        <v>194</v>
      </c>
      <c r="AU267" s="159" t="s">
        <v>86</v>
      </c>
      <c r="AV267" s="13" t="s">
        <v>86</v>
      </c>
      <c r="AW267" s="13" t="s">
        <v>32</v>
      </c>
      <c r="AX267" s="13" t="s">
        <v>84</v>
      </c>
      <c r="AY267" s="159" t="s">
        <v>130</v>
      </c>
    </row>
    <row r="268" spans="2:65" s="1" customFormat="1" ht="21.75" customHeight="1">
      <c r="B268" s="132"/>
      <c r="C268" s="179" t="s">
        <v>513</v>
      </c>
      <c r="D268" s="179" t="s">
        <v>455</v>
      </c>
      <c r="E268" s="180" t="s">
        <v>1251</v>
      </c>
      <c r="F268" s="181" t="s">
        <v>1252</v>
      </c>
      <c r="G268" s="182" t="s">
        <v>163</v>
      </c>
      <c r="H268" s="183">
        <v>7</v>
      </c>
      <c r="I268" s="184"/>
      <c r="J268" s="185">
        <f>ROUND(I268*H268,2)</f>
        <v>0</v>
      </c>
      <c r="K268" s="181" t="s">
        <v>192</v>
      </c>
      <c r="L268" s="186"/>
      <c r="M268" s="187" t="s">
        <v>1</v>
      </c>
      <c r="N268" s="188" t="s">
        <v>41</v>
      </c>
      <c r="P268" s="142">
        <f>O268*H268</f>
        <v>0</v>
      </c>
      <c r="Q268" s="142">
        <v>2.3999999999999998E-3</v>
      </c>
      <c r="R268" s="142">
        <f>Q268*H268</f>
        <v>1.6799999999999999E-2</v>
      </c>
      <c r="S268" s="142">
        <v>0</v>
      </c>
      <c r="T268" s="143">
        <f>S268*H268</f>
        <v>0</v>
      </c>
      <c r="AR268" s="144" t="s">
        <v>146</v>
      </c>
      <c r="AT268" s="144" t="s">
        <v>455</v>
      </c>
      <c r="AU268" s="144" t="s">
        <v>86</v>
      </c>
      <c r="AY268" s="17" t="s">
        <v>130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84</v>
      </c>
      <c r="BK268" s="145">
        <f>ROUND(I268*H268,2)</f>
        <v>0</v>
      </c>
      <c r="BL268" s="17" t="s">
        <v>137</v>
      </c>
      <c r="BM268" s="144" t="s">
        <v>729</v>
      </c>
    </row>
    <row r="269" spans="2:65" s="1" customFormat="1" ht="24.2" customHeight="1">
      <c r="B269" s="132"/>
      <c r="C269" s="133" t="s">
        <v>520</v>
      </c>
      <c r="D269" s="133" t="s">
        <v>133</v>
      </c>
      <c r="E269" s="134" t="s">
        <v>1253</v>
      </c>
      <c r="F269" s="135" t="s">
        <v>1254</v>
      </c>
      <c r="G269" s="136" t="s">
        <v>163</v>
      </c>
      <c r="H269" s="137">
        <v>1</v>
      </c>
      <c r="I269" s="138"/>
      <c r="J269" s="139">
        <f>ROUND(I269*H269,2)</f>
        <v>0</v>
      </c>
      <c r="K269" s="135" t="s">
        <v>192</v>
      </c>
      <c r="L269" s="32"/>
      <c r="M269" s="140" t="s">
        <v>1</v>
      </c>
      <c r="N269" s="141" t="s">
        <v>41</v>
      </c>
      <c r="P269" s="142">
        <f>O269*H269</f>
        <v>0</v>
      </c>
      <c r="Q269" s="142">
        <v>5.1999999999999995E-4</v>
      </c>
      <c r="R269" s="142">
        <f>Q269*H269</f>
        <v>5.1999999999999995E-4</v>
      </c>
      <c r="S269" s="142">
        <v>0</v>
      </c>
      <c r="T269" s="143">
        <f>S269*H269</f>
        <v>0</v>
      </c>
      <c r="AR269" s="144" t="s">
        <v>137</v>
      </c>
      <c r="AT269" s="144" t="s">
        <v>133</v>
      </c>
      <c r="AU269" s="144" t="s">
        <v>86</v>
      </c>
      <c r="AY269" s="17" t="s">
        <v>130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7" t="s">
        <v>84</v>
      </c>
      <c r="BK269" s="145">
        <f>ROUND(I269*H269,2)</f>
        <v>0</v>
      </c>
      <c r="BL269" s="17" t="s">
        <v>137</v>
      </c>
      <c r="BM269" s="144" t="s">
        <v>1255</v>
      </c>
    </row>
    <row r="270" spans="2:65" s="1" customFormat="1" ht="24.2" customHeight="1">
      <c r="B270" s="132"/>
      <c r="C270" s="179" t="s">
        <v>526</v>
      </c>
      <c r="D270" s="179" t="s">
        <v>455</v>
      </c>
      <c r="E270" s="180" t="s">
        <v>1256</v>
      </c>
      <c r="F270" s="181" t="s">
        <v>1257</v>
      </c>
      <c r="G270" s="182" t="s">
        <v>163</v>
      </c>
      <c r="H270" s="183">
        <v>1</v>
      </c>
      <c r="I270" s="184"/>
      <c r="J270" s="185">
        <f>ROUND(I270*H270,2)</f>
        <v>0</v>
      </c>
      <c r="K270" s="181" t="s">
        <v>1</v>
      </c>
      <c r="L270" s="186"/>
      <c r="M270" s="187" t="s">
        <v>1</v>
      </c>
      <c r="N270" s="188" t="s">
        <v>41</v>
      </c>
      <c r="P270" s="142">
        <f>O270*H270</f>
        <v>0</v>
      </c>
      <c r="Q270" s="142">
        <v>6.6E-3</v>
      </c>
      <c r="R270" s="142">
        <f>Q270*H270</f>
        <v>6.6E-3</v>
      </c>
      <c r="S270" s="142">
        <v>0</v>
      </c>
      <c r="T270" s="143">
        <f>S270*H270</f>
        <v>0</v>
      </c>
      <c r="AR270" s="144" t="s">
        <v>146</v>
      </c>
      <c r="AT270" s="144" t="s">
        <v>455</v>
      </c>
      <c r="AU270" s="144" t="s">
        <v>86</v>
      </c>
      <c r="AY270" s="17" t="s">
        <v>130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84</v>
      </c>
      <c r="BK270" s="145">
        <f>ROUND(I270*H270,2)</f>
        <v>0</v>
      </c>
      <c r="BL270" s="17" t="s">
        <v>137</v>
      </c>
      <c r="BM270" s="144" t="s">
        <v>1258</v>
      </c>
    </row>
    <row r="271" spans="2:65" s="1" customFormat="1" ht="21.75" customHeight="1">
      <c r="B271" s="132"/>
      <c r="C271" s="133" t="s">
        <v>541</v>
      </c>
      <c r="D271" s="133" t="s">
        <v>133</v>
      </c>
      <c r="E271" s="134" t="s">
        <v>1259</v>
      </c>
      <c r="F271" s="135" t="s">
        <v>1260</v>
      </c>
      <c r="G271" s="136" t="s">
        <v>249</v>
      </c>
      <c r="H271" s="137">
        <v>6.6</v>
      </c>
      <c r="I271" s="138"/>
      <c r="J271" s="139">
        <f>ROUND(I271*H271,2)</f>
        <v>0</v>
      </c>
      <c r="K271" s="135" t="s">
        <v>192</v>
      </c>
      <c r="L271" s="32"/>
      <c r="M271" s="140" t="s">
        <v>1</v>
      </c>
      <c r="N271" s="141" t="s">
        <v>41</v>
      </c>
      <c r="P271" s="142">
        <f>O271*H271</f>
        <v>0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AR271" s="144" t="s">
        <v>137</v>
      </c>
      <c r="AT271" s="144" t="s">
        <v>133</v>
      </c>
      <c r="AU271" s="144" t="s">
        <v>86</v>
      </c>
      <c r="AY271" s="17" t="s">
        <v>130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7" t="s">
        <v>84</v>
      </c>
      <c r="BK271" s="145">
        <f>ROUND(I271*H271,2)</f>
        <v>0</v>
      </c>
      <c r="BL271" s="17" t="s">
        <v>137</v>
      </c>
      <c r="BM271" s="144" t="s">
        <v>1261</v>
      </c>
    </row>
    <row r="272" spans="2:65" s="13" customFormat="1" ht="11.25">
      <c r="B272" s="158"/>
      <c r="D272" s="152" t="s">
        <v>194</v>
      </c>
      <c r="E272" s="159" t="s">
        <v>1</v>
      </c>
      <c r="F272" s="160" t="s">
        <v>1154</v>
      </c>
      <c r="H272" s="161">
        <v>2.6</v>
      </c>
      <c r="I272" s="162"/>
      <c r="L272" s="158"/>
      <c r="M272" s="163"/>
      <c r="T272" s="164"/>
      <c r="AT272" s="159" t="s">
        <v>194</v>
      </c>
      <c r="AU272" s="159" t="s">
        <v>86</v>
      </c>
      <c r="AV272" s="13" t="s">
        <v>86</v>
      </c>
      <c r="AW272" s="13" t="s">
        <v>32</v>
      </c>
      <c r="AX272" s="13" t="s">
        <v>76</v>
      </c>
      <c r="AY272" s="159" t="s">
        <v>130</v>
      </c>
    </row>
    <row r="273" spans="2:65" s="13" customFormat="1" ht="11.25">
      <c r="B273" s="158"/>
      <c r="D273" s="152" t="s">
        <v>194</v>
      </c>
      <c r="E273" s="159" t="s">
        <v>1</v>
      </c>
      <c r="F273" s="160" t="s">
        <v>1155</v>
      </c>
      <c r="H273" s="161">
        <v>4</v>
      </c>
      <c r="I273" s="162"/>
      <c r="L273" s="158"/>
      <c r="M273" s="163"/>
      <c r="T273" s="164"/>
      <c r="AT273" s="159" t="s">
        <v>194</v>
      </c>
      <c r="AU273" s="159" t="s">
        <v>86</v>
      </c>
      <c r="AV273" s="13" t="s">
        <v>86</v>
      </c>
      <c r="AW273" s="13" t="s">
        <v>32</v>
      </c>
      <c r="AX273" s="13" t="s">
        <v>76</v>
      </c>
      <c r="AY273" s="159" t="s">
        <v>130</v>
      </c>
    </row>
    <row r="274" spans="2:65" s="14" customFormat="1" ht="11.25">
      <c r="B274" s="165"/>
      <c r="D274" s="152" t="s">
        <v>194</v>
      </c>
      <c r="E274" s="166" t="s">
        <v>1</v>
      </c>
      <c r="F274" s="167" t="s">
        <v>200</v>
      </c>
      <c r="H274" s="168">
        <v>6.6</v>
      </c>
      <c r="I274" s="169"/>
      <c r="L274" s="165"/>
      <c r="M274" s="170"/>
      <c r="T274" s="171"/>
      <c r="AT274" s="166" t="s">
        <v>194</v>
      </c>
      <c r="AU274" s="166" t="s">
        <v>86</v>
      </c>
      <c r="AV274" s="14" t="s">
        <v>137</v>
      </c>
      <c r="AW274" s="14" t="s">
        <v>32</v>
      </c>
      <c r="AX274" s="14" t="s">
        <v>84</v>
      </c>
      <c r="AY274" s="166" t="s">
        <v>130</v>
      </c>
    </row>
    <row r="275" spans="2:65" s="1" customFormat="1" ht="21.75" customHeight="1">
      <c r="B275" s="132"/>
      <c r="C275" s="133" t="s">
        <v>546</v>
      </c>
      <c r="D275" s="133" t="s">
        <v>133</v>
      </c>
      <c r="E275" s="134" t="s">
        <v>1262</v>
      </c>
      <c r="F275" s="135" t="s">
        <v>1263</v>
      </c>
      <c r="G275" s="136" t="s">
        <v>249</v>
      </c>
      <c r="H275" s="137">
        <v>159.05000000000001</v>
      </c>
      <c r="I275" s="138"/>
      <c r="J275" s="139">
        <f>ROUND(I275*H275,2)</f>
        <v>0</v>
      </c>
      <c r="K275" s="135" t="s">
        <v>192</v>
      </c>
      <c r="L275" s="32"/>
      <c r="M275" s="140" t="s">
        <v>1</v>
      </c>
      <c r="N275" s="141" t="s">
        <v>41</v>
      </c>
      <c r="P275" s="142">
        <f>O275*H275</f>
        <v>0</v>
      </c>
      <c r="Q275" s="142">
        <v>0</v>
      </c>
      <c r="R275" s="142">
        <f>Q275*H275</f>
        <v>0</v>
      </c>
      <c r="S275" s="142">
        <v>0</v>
      </c>
      <c r="T275" s="143">
        <f>S275*H275</f>
        <v>0</v>
      </c>
      <c r="AR275" s="144" t="s">
        <v>137</v>
      </c>
      <c r="AT275" s="144" t="s">
        <v>133</v>
      </c>
      <c r="AU275" s="144" t="s">
        <v>86</v>
      </c>
      <c r="AY275" s="17" t="s">
        <v>130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7" t="s">
        <v>84</v>
      </c>
      <c r="BK275" s="145">
        <f>ROUND(I275*H275,2)</f>
        <v>0</v>
      </c>
      <c r="BL275" s="17" t="s">
        <v>137</v>
      </c>
      <c r="BM275" s="144" t="s">
        <v>1264</v>
      </c>
    </row>
    <row r="276" spans="2:65" s="13" customFormat="1" ht="11.25">
      <c r="B276" s="158"/>
      <c r="D276" s="152" t="s">
        <v>194</v>
      </c>
      <c r="E276" s="159" t="s">
        <v>1</v>
      </c>
      <c r="F276" s="160" t="s">
        <v>1050</v>
      </c>
      <c r="H276" s="161">
        <v>159.05000000000001</v>
      </c>
      <c r="I276" s="162"/>
      <c r="L276" s="158"/>
      <c r="M276" s="163"/>
      <c r="T276" s="164"/>
      <c r="AT276" s="159" t="s">
        <v>194</v>
      </c>
      <c r="AU276" s="159" t="s">
        <v>86</v>
      </c>
      <c r="AV276" s="13" t="s">
        <v>86</v>
      </c>
      <c r="AW276" s="13" t="s">
        <v>32</v>
      </c>
      <c r="AX276" s="13" t="s">
        <v>84</v>
      </c>
      <c r="AY276" s="159" t="s">
        <v>130</v>
      </c>
    </row>
    <row r="277" spans="2:65" s="1" customFormat="1" ht="24.2" customHeight="1">
      <c r="B277" s="132"/>
      <c r="C277" s="133" t="s">
        <v>551</v>
      </c>
      <c r="D277" s="133" t="s">
        <v>133</v>
      </c>
      <c r="E277" s="134" t="s">
        <v>1265</v>
      </c>
      <c r="F277" s="135" t="s">
        <v>1266</v>
      </c>
      <c r="G277" s="136" t="s">
        <v>163</v>
      </c>
      <c r="H277" s="137">
        <v>10</v>
      </c>
      <c r="I277" s="138"/>
      <c r="J277" s="139">
        <f>ROUND(I277*H277,2)</f>
        <v>0</v>
      </c>
      <c r="K277" s="135" t="s">
        <v>192</v>
      </c>
      <c r="L277" s="32"/>
      <c r="M277" s="140" t="s">
        <v>1</v>
      </c>
      <c r="N277" s="141" t="s">
        <v>41</v>
      </c>
      <c r="P277" s="142">
        <f>O277*H277</f>
        <v>0</v>
      </c>
      <c r="Q277" s="142">
        <v>0.45937</v>
      </c>
      <c r="R277" s="142">
        <f>Q277*H277</f>
        <v>4.5937000000000001</v>
      </c>
      <c r="S277" s="142">
        <v>0</v>
      </c>
      <c r="T277" s="143">
        <f>S277*H277</f>
        <v>0</v>
      </c>
      <c r="AR277" s="144" t="s">
        <v>137</v>
      </c>
      <c r="AT277" s="144" t="s">
        <v>133</v>
      </c>
      <c r="AU277" s="144" t="s">
        <v>86</v>
      </c>
      <c r="AY277" s="17" t="s">
        <v>130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84</v>
      </c>
      <c r="BK277" s="145">
        <f>ROUND(I277*H277,2)</f>
        <v>0</v>
      </c>
      <c r="BL277" s="17" t="s">
        <v>137</v>
      </c>
      <c r="BM277" s="144" t="s">
        <v>761</v>
      </c>
    </row>
    <row r="278" spans="2:65" s="1" customFormat="1" ht="24.2" customHeight="1">
      <c r="B278" s="132"/>
      <c r="C278" s="133" t="s">
        <v>556</v>
      </c>
      <c r="D278" s="133" t="s">
        <v>133</v>
      </c>
      <c r="E278" s="134" t="s">
        <v>1267</v>
      </c>
      <c r="F278" s="135" t="s">
        <v>1268</v>
      </c>
      <c r="G278" s="136" t="s">
        <v>249</v>
      </c>
      <c r="H278" s="137">
        <v>90.85</v>
      </c>
      <c r="I278" s="138"/>
      <c r="J278" s="139">
        <f>ROUND(I278*H278,2)</f>
        <v>0</v>
      </c>
      <c r="K278" s="135" t="s">
        <v>192</v>
      </c>
      <c r="L278" s="32"/>
      <c r="M278" s="140" t="s">
        <v>1</v>
      </c>
      <c r="N278" s="141" t="s">
        <v>41</v>
      </c>
      <c r="P278" s="142">
        <f>O278*H278</f>
        <v>0</v>
      </c>
      <c r="Q278" s="142">
        <v>0</v>
      </c>
      <c r="R278" s="142">
        <f>Q278*H278</f>
        <v>0</v>
      </c>
      <c r="S278" s="142">
        <v>0</v>
      </c>
      <c r="T278" s="143">
        <f>S278*H278</f>
        <v>0</v>
      </c>
      <c r="AR278" s="144" t="s">
        <v>137</v>
      </c>
      <c r="AT278" s="144" t="s">
        <v>133</v>
      </c>
      <c r="AU278" s="144" t="s">
        <v>86</v>
      </c>
      <c r="AY278" s="17" t="s">
        <v>130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84</v>
      </c>
      <c r="BK278" s="145">
        <f>ROUND(I278*H278,2)</f>
        <v>0</v>
      </c>
      <c r="BL278" s="17" t="s">
        <v>137</v>
      </c>
      <c r="BM278" s="144" t="s">
        <v>774</v>
      </c>
    </row>
    <row r="279" spans="2:65" s="13" customFormat="1" ht="11.25">
      <c r="B279" s="158"/>
      <c r="D279" s="152" t="s">
        <v>194</v>
      </c>
      <c r="E279" s="159" t="s">
        <v>1</v>
      </c>
      <c r="F279" s="160" t="s">
        <v>1269</v>
      </c>
      <c r="H279" s="161">
        <v>90.85</v>
      </c>
      <c r="I279" s="162"/>
      <c r="L279" s="158"/>
      <c r="M279" s="163"/>
      <c r="T279" s="164"/>
      <c r="AT279" s="159" t="s">
        <v>194</v>
      </c>
      <c r="AU279" s="159" t="s">
        <v>86</v>
      </c>
      <c r="AV279" s="13" t="s">
        <v>86</v>
      </c>
      <c r="AW279" s="13" t="s">
        <v>32</v>
      </c>
      <c r="AX279" s="13" t="s">
        <v>84</v>
      </c>
      <c r="AY279" s="159" t="s">
        <v>130</v>
      </c>
    </row>
    <row r="280" spans="2:65" s="1" customFormat="1" ht="21.75" customHeight="1">
      <c r="B280" s="132"/>
      <c r="C280" s="133" t="s">
        <v>560</v>
      </c>
      <c r="D280" s="133" t="s">
        <v>133</v>
      </c>
      <c r="E280" s="134" t="s">
        <v>1270</v>
      </c>
      <c r="F280" s="135" t="s">
        <v>1271</v>
      </c>
      <c r="G280" s="136" t="s">
        <v>249</v>
      </c>
      <c r="H280" s="137">
        <v>212.15</v>
      </c>
      <c r="I280" s="138"/>
      <c r="J280" s="139">
        <f>ROUND(I280*H280,2)</f>
        <v>0</v>
      </c>
      <c r="K280" s="135" t="s">
        <v>192</v>
      </c>
      <c r="L280" s="32"/>
      <c r="M280" s="140" t="s">
        <v>1</v>
      </c>
      <c r="N280" s="141" t="s">
        <v>41</v>
      </c>
      <c r="P280" s="142">
        <f>O280*H280</f>
        <v>0</v>
      </c>
      <c r="Q280" s="142">
        <v>0</v>
      </c>
      <c r="R280" s="142">
        <f>Q280*H280</f>
        <v>0</v>
      </c>
      <c r="S280" s="142">
        <v>0</v>
      </c>
      <c r="T280" s="143">
        <f>S280*H280</f>
        <v>0</v>
      </c>
      <c r="AR280" s="144" t="s">
        <v>137</v>
      </c>
      <c r="AT280" s="144" t="s">
        <v>133</v>
      </c>
      <c r="AU280" s="144" t="s">
        <v>86</v>
      </c>
      <c r="AY280" s="17" t="s">
        <v>130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84</v>
      </c>
      <c r="BK280" s="145">
        <f>ROUND(I280*H280,2)</f>
        <v>0</v>
      </c>
      <c r="BL280" s="17" t="s">
        <v>137</v>
      </c>
      <c r="BM280" s="144" t="s">
        <v>784</v>
      </c>
    </row>
    <row r="281" spans="2:65" s="13" customFormat="1" ht="11.25">
      <c r="B281" s="158"/>
      <c r="D281" s="152" t="s">
        <v>194</v>
      </c>
      <c r="E281" s="159" t="s">
        <v>1</v>
      </c>
      <c r="F281" s="160" t="s">
        <v>1037</v>
      </c>
      <c r="H281" s="161">
        <v>212.15</v>
      </c>
      <c r="I281" s="162"/>
      <c r="L281" s="158"/>
      <c r="M281" s="163"/>
      <c r="T281" s="164"/>
      <c r="AT281" s="159" t="s">
        <v>194</v>
      </c>
      <c r="AU281" s="159" t="s">
        <v>86</v>
      </c>
      <c r="AV281" s="13" t="s">
        <v>86</v>
      </c>
      <c r="AW281" s="13" t="s">
        <v>32</v>
      </c>
      <c r="AX281" s="13" t="s">
        <v>84</v>
      </c>
      <c r="AY281" s="159" t="s">
        <v>130</v>
      </c>
    </row>
    <row r="282" spans="2:65" s="1" customFormat="1" ht="24.2" customHeight="1">
      <c r="B282" s="132"/>
      <c r="C282" s="133" t="s">
        <v>567</v>
      </c>
      <c r="D282" s="133" t="s">
        <v>133</v>
      </c>
      <c r="E282" s="134" t="s">
        <v>1272</v>
      </c>
      <c r="F282" s="135" t="s">
        <v>1273</v>
      </c>
      <c r="G282" s="136" t="s">
        <v>163</v>
      </c>
      <c r="H282" s="137">
        <v>16</v>
      </c>
      <c r="I282" s="138"/>
      <c r="J282" s="139">
        <f>ROUND(I282*H282,2)</f>
        <v>0</v>
      </c>
      <c r="K282" s="135" t="s">
        <v>192</v>
      </c>
      <c r="L282" s="32"/>
      <c r="M282" s="140" t="s">
        <v>1</v>
      </c>
      <c r="N282" s="141" t="s">
        <v>41</v>
      </c>
      <c r="P282" s="142">
        <f>O282*H282</f>
        <v>0</v>
      </c>
      <c r="Q282" s="142">
        <v>0.47094000000000003</v>
      </c>
      <c r="R282" s="142">
        <f>Q282*H282</f>
        <v>7.5350400000000004</v>
      </c>
      <c r="S282" s="142">
        <v>0</v>
      </c>
      <c r="T282" s="143">
        <f>S282*H282</f>
        <v>0</v>
      </c>
      <c r="AR282" s="144" t="s">
        <v>137</v>
      </c>
      <c r="AT282" s="144" t="s">
        <v>133</v>
      </c>
      <c r="AU282" s="144" t="s">
        <v>86</v>
      </c>
      <c r="AY282" s="17" t="s">
        <v>130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84</v>
      </c>
      <c r="BK282" s="145">
        <f>ROUND(I282*H282,2)</f>
        <v>0</v>
      </c>
      <c r="BL282" s="17" t="s">
        <v>137</v>
      </c>
      <c r="BM282" s="144" t="s">
        <v>797</v>
      </c>
    </row>
    <row r="283" spans="2:65" s="1" customFormat="1" ht="24.2" customHeight="1">
      <c r="B283" s="132"/>
      <c r="C283" s="133" t="s">
        <v>572</v>
      </c>
      <c r="D283" s="133" t="s">
        <v>133</v>
      </c>
      <c r="E283" s="134" t="s">
        <v>1274</v>
      </c>
      <c r="F283" s="135" t="s">
        <v>1275</v>
      </c>
      <c r="G283" s="136" t="s">
        <v>163</v>
      </c>
      <c r="H283" s="137">
        <v>4</v>
      </c>
      <c r="I283" s="138"/>
      <c r="J283" s="139">
        <f>ROUND(I283*H283,2)</f>
        <v>0</v>
      </c>
      <c r="K283" s="135" t="s">
        <v>192</v>
      </c>
      <c r="L283" s="32"/>
      <c r="M283" s="140" t="s">
        <v>1</v>
      </c>
      <c r="N283" s="141" t="s">
        <v>41</v>
      </c>
      <c r="P283" s="142">
        <f>O283*H283</f>
        <v>0</v>
      </c>
      <c r="Q283" s="142">
        <v>1.0189999999999999E-2</v>
      </c>
      <c r="R283" s="142">
        <f>Q283*H283</f>
        <v>4.0759999999999998E-2</v>
      </c>
      <c r="S283" s="142">
        <v>0</v>
      </c>
      <c r="T283" s="143">
        <f>S283*H283</f>
        <v>0</v>
      </c>
      <c r="AR283" s="144" t="s">
        <v>137</v>
      </c>
      <c r="AT283" s="144" t="s">
        <v>133</v>
      </c>
      <c r="AU283" s="144" t="s">
        <v>86</v>
      </c>
      <c r="AY283" s="17" t="s">
        <v>130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84</v>
      </c>
      <c r="BK283" s="145">
        <f>ROUND(I283*H283,2)</f>
        <v>0</v>
      </c>
      <c r="BL283" s="17" t="s">
        <v>137</v>
      </c>
      <c r="BM283" s="144" t="s">
        <v>815</v>
      </c>
    </row>
    <row r="284" spans="2:65" s="1" customFormat="1" ht="16.5" customHeight="1">
      <c r="B284" s="132"/>
      <c r="C284" s="179" t="s">
        <v>577</v>
      </c>
      <c r="D284" s="179" t="s">
        <v>455</v>
      </c>
      <c r="E284" s="180" t="s">
        <v>1276</v>
      </c>
      <c r="F284" s="181" t="s">
        <v>1277</v>
      </c>
      <c r="G284" s="182" t="s">
        <v>163</v>
      </c>
      <c r="H284" s="183">
        <v>3</v>
      </c>
      <c r="I284" s="184"/>
      <c r="J284" s="185">
        <f>ROUND(I284*H284,2)</f>
        <v>0</v>
      </c>
      <c r="K284" s="181" t="s">
        <v>218</v>
      </c>
      <c r="L284" s="186"/>
      <c r="M284" s="187" t="s">
        <v>1</v>
      </c>
      <c r="N284" s="188" t="s">
        <v>41</v>
      </c>
      <c r="P284" s="142">
        <f>O284*H284</f>
        <v>0</v>
      </c>
      <c r="Q284" s="142">
        <v>0.26200000000000001</v>
      </c>
      <c r="R284" s="142">
        <f>Q284*H284</f>
        <v>0.78600000000000003</v>
      </c>
      <c r="S284" s="142">
        <v>0</v>
      </c>
      <c r="T284" s="143">
        <f>S284*H284</f>
        <v>0</v>
      </c>
      <c r="AR284" s="144" t="s">
        <v>146</v>
      </c>
      <c r="AT284" s="144" t="s">
        <v>455</v>
      </c>
      <c r="AU284" s="144" t="s">
        <v>86</v>
      </c>
      <c r="AY284" s="17" t="s">
        <v>130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84</v>
      </c>
      <c r="BK284" s="145">
        <f>ROUND(I284*H284,2)</f>
        <v>0</v>
      </c>
      <c r="BL284" s="17" t="s">
        <v>137</v>
      </c>
      <c r="BM284" s="144" t="s">
        <v>827</v>
      </c>
    </row>
    <row r="285" spans="2:65" s="13" customFormat="1" ht="11.25">
      <c r="B285" s="158"/>
      <c r="D285" s="152" t="s">
        <v>194</v>
      </c>
      <c r="E285" s="159" t="s">
        <v>1</v>
      </c>
      <c r="F285" s="160" t="s">
        <v>1223</v>
      </c>
      <c r="H285" s="161">
        <v>3</v>
      </c>
      <c r="I285" s="162"/>
      <c r="L285" s="158"/>
      <c r="M285" s="163"/>
      <c r="T285" s="164"/>
      <c r="AT285" s="159" t="s">
        <v>194</v>
      </c>
      <c r="AU285" s="159" t="s">
        <v>86</v>
      </c>
      <c r="AV285" s="13" t="s">
        <v>86</v>
      </c>
      <c r="AW285" s="13" t="s">
        <v>32</v>
      </c>
      <c r="AX285" s="13" t="s">
        <v>84</v>
      </c>
      <c r="AY285" s="159" t="s">
        <v>130</v>
      </c>
    </row>
    <row r="286" spans="2:65" s="1" customFormat="1" ht="16.5" customHeight="1">
      <c r="B286" s="132"/>
      <c r="C286" s="179" t="s">
        <v>584</v>
      </c>
      <c r="D286" s="179" t="s">
        <v>455</v>
      </c>
      <c r="E286" s="180" t="s">
        <v>1278</v>
      </c>
      <c r="F286" s="181" t="s">
        <v>1279</v>
      </c>
      <c r="G286" s="182" t="s">
        <v>163</v>
      </c>
      <c r="H286" s="183">
        <v>1</v>
      </c>
      <c r="I286" s="184"/>
      <c r="J286" s="185">
        <f>ROUND(I286*H286,2)</f>
        <v>0</v>
      </c>
      <c r="K286" s="181" t="s">
        <v>218</v>
      </c>
      <c r="L286" s="186"/>
      <c r="M286" s="187" t="s">
        <v>1</v>
      </c>
      <c r="N286" s="188" t="s">
        <v>41</v>
      </c>
      <c r="P286" s="142">
        <f>O286*H286</f>
        <v>0</v>
      </c>
      <c r="Q286" s="142">
        <v>0.52600000000000002</v>
      </c>
      <c r="R286" s="142">
        <f>Q286*H286</f>
        <v>0.52600000000000002</v>
      </c>
      <c r="S286" s="142">
        <v>0</v>
      </c>
      <c r="T286" s="143">
        <f>S286*H286</f>
        <v>0</v>
      </c>
      <c r="AR286" s="144" t="s">
        <v>146</v>
      </c>
      <c r="AT286" s="144" t="s">
        <v>455</v>
      </c>
      <c r="AU286" s="144" t="s">
        <v>86</v>
      </c>
      <c r="AY286" s="17" t="s">
        <v>130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7" t="s">
        <v>84</v>
      </c>
      <c r="BK286" s="145">
        <f>ROUND(I286*H286,2)</f>
        <v>0</v>
      </c>
      <c r="BL286" s="17" t="s">
        <v>137</v>
      </c>
      <c r="BM286" s="144" t="s">
        <v>839</v>
      </c>
    </row>
    <row r="287" spans="2:65" s="13" customFormat="1" ht="11.25">
      <c r="B287" s="158"/>
      <c r="D287" s="152" t="s">
        <v>194</v>
      </c>
      <c r="E287" s="159" t="s">
        <v>1</v>
      </c>
      <c r="F287" s="160" t="s">
        <v>1119</v>
      </c>
      <c r="H287" s="161">
        <v>1</v>
      </c>
      <c r="I287" s="162"/>
      <c r="L287" s="158"/>
      <c r="M287" s="163"/>
      <c r="T287" s="164"/>
      <c r="AT287" s="159" t="s">
        <v>194</v>
      </c>
      <c r="AU287" s="159" t="s">
        <v>86</v>
      </c>
      <c r="AV287" s="13" t="s">
        <v>86</v>
      </c>
      <c r="AW287" s="13" t="s">
        <v>32</v>
      </c>
      <c r="AX287" s="13" t="s">
        <v>84</v>
      </c>
      <c r="AY287" s="159" t="s">
        <v>130</v>
      </c>
    </row>
    <row r="288" spans="2:65" s="1" customFormat="1" ht="24.2" customHeight="1">
      <c r="B288" s="132"/>
      <c r="C288" s="133" t="s">
        <v>591</v>
      </c>
      <c r="D288" s="133" t="s">
        <v>133</v>
      </c>
      <c r="E288" s="134" t="s">
        <v>1280</v>
      </c>
      <c r="F288" s="135" t="s">
        <v>1281</v>
      </c>
      <c r="G288" s="136" t="s">
        <v>163</v>
      </c>
      <c r="H288" s="137">
        <v>7</v>
      </c>
      <c r="I288" s="138"/>
      <c r="J288" s="139">
        <f>ROUND(I288*H288,2)</f>
        <v>0</v>
      </c>
      <c r="K288" s="135" t="s">
        <v>192</v>
      </c>
      <c r="L288" s="32"/>
      <c r="M288" s="140" t="s">
        <v>1</v>
      </c>
      <c r="N288" s="141" t="s">
        <v>41</v>
      </c>
      <c r="P288" s="142">
        <f>O288*H288</f>
        <v>0</v>
      </c>
      <c r="Q288" s="142">
        <v>1.248E-2</v>
      </c>
      <c r="R288" s="142">
        <f>Q288*H288</f>
        <v>8.7359999999999993E-2</v>
      </c>
      <c r="S288" s="142">
        <v>0</v>
      </c>
      <c r="T288" s="143">
        <f>S288*H288</f>
        <v>0</v>
      </c>
      <c r="AR288" s="144" t="s">
        <v>137</v>
      </c>
      <c r="AT288" s="144" t="s">
        <v>133</v>
      </c>
      <c r="AU288" s="144" t="s">
        <v>86</v>
      </c>
      <c r="AY288" s="17" t="s">
        <v>130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84</v>
      </c>
      <c r="BK288" s="145">
        <f>ROUND(I288*H288,2)</f>
        <v>0</v>
      </c>
      <c r="BL288" s="17" t="s">
        <v>137</v>
      </c>
      <c r="BM288" s="144" t="s">
        <v>851</v>
      </c>
    </row>
    <row r="289" spans="2:65" s="1" customFormat="1" ht="24.2" customHeight="1">
      <c r="B289" s="132"/>
      <c r="C289" s="179" t="s">
        <v>598</v>
      </c>
      <c r="D289" s="179" t="s">
        <v>455</v>
      </c>
      <c r="E289" s="180" t="s">
        <v>1282</v>
      </c>
      <c r="F289" s="181" t="s">
        <v>1283</v>
      </c>
      <c r="G289" s="182" t="s">
        <v>163</v>
      </c>
      <c r="H289" s="183">
        <v>7</v>
      </c>
      <c r="I289" s="184"/>
      <c r="J289" s="185">
        <f>ROUND(I289*H289,2)</f>
        <v>0</v>
      </c>
      <c r="K289" s="181" t="s">
        <v>218</v>
      </c>
      <c r="L289" s="186"/>
      <c r="M289" s="187" t="s">
        <v>1</v>
      </c>
      <c r="N289" s="188" t="s">
        <v>41</v>
      </c>
      <c r="P289" s="142">
        <f>O289*H289</f>
        <v>0</v>
      </c>
      <c r="Q289" s="142">
        <v>0.54800000000000004</v>
      </c>
      <c r="R289" s="142">
        <f>Q289*H289</f>
        <v>3.8360000000000003</v>
      </c>
      <c r="S289" s="142">
        <v>0</v>
      </c>
      <c r="T289" s="143">
        <f>S289*H289</f>
        <v>0</v>
      </c>
      <c r="AR289" s="144" t="s">
        <v>146</v>
      </c>
      <c r="AT289" s="144" t="s">
        <v>455</v>
      </c>
      <c r="AU289" s="144" t="s">
        <v>86</v>
      </c>
      <c r="AY289" s="17" t="s">
        <v>130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7" t="s">
        <v>84</v>
      </c>
      <c r="BK289" s="145">
        <f>ROUND(I289*H289,2)</f>
        <v>0</v>
      </c>
      <c r="BL289" s="17" t="s">
        <v>137</v>
      </c>
      <c r="BM289" s="144" t="s">
        <v>861</v>
      </c>
    </row>
    <row r="290" spans="2:65" s="13" customFormat="1" ht="11.25">
      <c r="B290" s="158"/>
      <c r="D290" s="152" t="s">
        <v>194</v>
      </c>
      <c r="E290" s="159" t="s">
        <v>1</v>
      </c>
      <c r="F290" s="160" t="s">
        <v>1250</v>
      </c>
      <c r="H290" s="161">
        <v>7</v>
      </c>
      <c r="I290" s="162"/>
      <c r="L290" s="158"/>
      <c r="M290" s="163"/>
      <c r="T290" s="164"/>
      <c r="AT290" s="159" t="s">
        <v>194</v>
      </c>
      <c r="AU290" s="159" t="s">
        <v>86</v>
      </c>
      <c r="AV290" s="13" t="s">
        <v>86</v>
      </c>
      <c r="AW290" s="13" t="s">
        <v>32</v>
      </c>
      <c r="AX290" s="13" t="s">
        <v>84</v>
      </c>
      <c r="AY290" s="159" t="s">
        <v>130</v>
      </c>
    </row>
    <row r="291" spans="2:65" s="1" customFormat="1" ht="24.2" customHeight="1">
      <c r="B291" s="132"/>
      <c r="C291" s="133" t="s">
        <v>604</v>
      </c>
      <c r="D291" s="133" t="s">
        <v>133</v>
      </c>
      <c r="E291" s="134" t="s">
        <v>1284</v>
      </c>
      <c r="F291" s="135" t="s">
        <v>1285</v>
      </c>
      <c r="G291" s="136" t="s">
        <v>163</v>
      </c>
      <c r="H291" s="137">
        <v>11</v>
      </c>
      <c r="I291" s="138"/>
      <c r="J291" s="139">
        <f>ROUND(I291*H291,2)</f>
        <v>0</v>
      </c>
      <c r="K291" s="135" t="s">
        <v>192</v>
      </c>
      <c r="L291" s="32"/>
      <c r="M291" s="140" t="s">
        <v>1</v>
      </c>
      <c r="N291" s="141" t="s">
        <v>41</v>
      </c>
      <c r="P291" s="142">
        <f>O291*H291</f>
        <v>0</v>
      </c>
      <c r="Q291" s="142">
        <v>2.8539999999999999E-2</v>
      </c>
      <c r="R291" s="142">
        <f>Q291*H291</f>
        <v>0.31394</v>
      </c>
      <c r="S291" s="142">
        <v>0</v>
      </c>
      <c r="T291" s="143">
        <f>S291*H291</f>
        <v>0</v>
      </c>
      <c r="AR291" s="144" t="s">
        <v>137</v>
      </c>
      <c r="AT291" s="144" t="s">
        <v>133</v>
      </c>
      <c r="AU291" s="144" t="s">
        <v>86</v>
      </c>
      <c r="AY291" s="17" t="s">
        <v>130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84</v>
      </c>
      <c r="BK291" s="145">
        <f>ROUND(I291*H291,2)</f>
        <v>0</v>
      </c>
      <c r="BL291" s="17" t="s">
        <v>137</v>
      </c>
      <c r="BM291" s="144" t="s">
        <v>871</v>
      </c>
    </row>
    <row r="292" spans="2:65" s="1" customFormat="1" ht="16.5" customHeight="1">
      <c r="B292" s="132"/>
      <c r="C292" s="179" t="s">
        <v>609</v>
      </c>
      <c r="D292" s="179" t="s">
        <v>455</v>
      </c>
      <c r="E292" s="180" t="s">
        <v>1286</v>
      </c>
      <c r="F292" s="181" t="s">
        <v>1287</v>
      </c>
      <c r="G292" s="182" t="s">
        <v>163</v>
      </c>
      <c r="H292" s="183">
        <v>2</v>
      </c>
      <c r="I292" s="184"/>
      <c r="J292" s="185">
        <f>ROUND(I292*H292,2)</f>
        <v>0</v>
      </c>
      <c r="K292" s="181" t="s">
        <v>1</v>
      </c>
      <c r="L292" s="186"/>
      <c r="M292" s="187" t="s">
        <v>1</v>
      </c>
      <c r="N292" s="188" t="s">
        <v>41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146</v>
      </c>
      <c r="AT292" s="144" t="s">
        <v>455</v>
      </c>
      <c r="AU292" s="144" t="s">
        <v>86</v>
      </c>
      <c r="AY292" s="17" t="s">
        <v>130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84</v>
      </c>
      <c r="BK292" s="145">
        <f>ROUND(I292*H292,2)</f>
        <v>0</v>
      </c>
      <c r="BL292" s="17" t="s">
        <v>137</v>
      </c>
      <c r="BM292" s="144" t="s">
        <v>1288</v>
      </c>
    </row>
    <row r="293" spans="2:65" s="13" customFormat="1" ht="11.25">
      <c r="B293" s="158"/>
      <c r="D293" s="152" t="s">
        <v>194</v>
      </c>
      <c r="E293" s="159" t="s">
        <v>1</v>
      </c>
      <c r="F293" s="160" t="s">
        <v>1125</v>
      </c>
      <c r="H293" s="161">
        <v>2</v>
      </c>
      <c r="I293" s="162"/>
      <c r="L293" s="158"/>
      <c r="M293" s="163"/>
      <c r="T293" s="164"/>
      <c r="AT293" s="159" t="s">
        <v>194</v>
      </c>
      <c r="AU293" s="159" t="s">
        <v>86</v>
      </c>
      <c r="AV293" s="13" t="s">
        <v>86</v>
      </c>
      <c r="AW293" s="13" t="s">
        <v>32</v>
      </c>
      <c r="AX293" s="13" t="s">
        <v>84</v>
      </c>
      <c r="AY293" s="159" t="s">
        <v>130</v>
      </c>
    </row>
    <row r="294" spans="2:65" s="1" customFormat="1" ht="16.5" customHeight="1">
      <c r="B294" s="132"/>
      <c r="C294" s="179" t="s">
        <v>614</v>
      </c>
      <c r="D294" s="179" t="s">
        <v>455</v>
      </c>
      <c r="E294" s="180" t="s">
        <v>1289</v>
      </c>
      <c r="F294" s="181" t="s">
        <v>1290</v>
      </c>
      <c r="G294" s="182" t="s">
        <v>163</v>
      </c>
      <c r="H294" s="183">
        <v>5</v>
      </c>
      <c r="I294" s="184"/>
      <c r="J294" s="185">
        <f>ROUND(I294*H294,2)</f>
        <v>0</v>
      </c>
      <c r="K294" s="181" t="s">
        <v>1</v>
      </c>
      <c r="L294" s="186"/>
      <c r="M294" s="187" t="s">
        <v>1</v>
      </c>
      <c r="N294" s="188" t="s">
        <v>41</v>
      </c>
      <c r="P294" s="142">
        <f>O294*H294</f>
        <v>0</v>
      </c>
      <c r="Q294" s="142">
        <v>0</v>
      </c>
      <c r="R294" s="142">
        <f>Q294*H294</f>
        <v>0</v>
      </c>
      <c r="S294" s="142">
        <v>0</v>
      </c>
      <c r="T294" s="143">
        <f>S294*H294</f>
        <v>0</v>
      </c>
      <c r="AR294" s="144" t="s">
        <v>146</v>
      </c>
      <c r="AT294" s="144" t="s">
        <v>455</v>
      </c>
      <c r="AU294" s="144" t="s">
        <v>86</v>
      </c>
      <c r="AY294" s="17" t="s">
        <v>130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84</v>
      </c>
      <c r="BK294" s="145">
        <f>ROUND(I294*H294,2)</f>
        <v>0</v>
      </c>
      <c r="BL294" s="17" t="s">
        <v>137</v>
      </c>
      <c r="BM294" s="144" t="s">
        <v>881</v>
      </c>
    </row>
    <row r="295" spans="2:65" s="13" customFormat="1" ht="11.25">
      <c r="B295" s="158"/>
      <c r="D295" s="152" t="s">
        <v>194</v>
      </c>
      <c r="E295" s="159" t="s">
        <v>1</v>
      </c>
      <c r="F295" s="160" t="s">
        <v>1291</v>
      </c>
      <c r="H295" s="161">
        <v>5</v>
      </c>
      <c r="I295" s="162"/>
      <c r="L295" s="158"/>
      <c r="M295" s="163"/>
      <c r="T295" s="164"/>
      <c r="AT295" s="159" t="s">
        <v>194</v>
      </c>
      <c r="AU295" s="159" t="s">
        <v>86</v>
      </c>
      <c r="AV295" s="13" t="s">
        <v>86</v>
      </c>
      <c r="AW295" s="13" t="s">
        <v>32</v>
      </c>
      <c r="AX295" s="13" t="s">
        <v>84</v>
      </c>
      <c r="AY295" s="159" t="s">
        <v>130</v>
      </c>
    </row>
    <row r="296" spans="2:65" s="1" customFormat="1" ht="16.5" customHeight="1">
      <c r="B296" s="132"/>
      <c r="C296" s="179" t="s">
        <v>620</v>
      </c>
      <c r="D296" s="179" t="s">
        <v>455</v>
      </c>
      <c r="E296" s="180" t="s">
        <v>1292</v>
      </c>
      <c r="F296" s="181" t="s">
        <v>1293</v>
      </c>
      <c r="G296" s="182" t="s">
        <v>163</v>
      </c>
      <c r="H296" s="183">
        <v>4</v>
      </c>
      <c r="I296" s="184"/>
      <c r="J296" s="185">
        <f>ROUND(I296*H296,2)</f>
        <v>0</v>
      </c>
      <c r="K296" s="181" t="s">
        <v>1</v>
      </c>
      <c r="L296" s="186"/>
      <c r="M296" s="187" t="s">
        <v>1</v>
      </c>
      <c r="N296" s="188" t="s">
        <v>41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146</v>
      </c>
      <c r="AT296" s="144" t="s">
        <v>455</v>
      </c>
      <c r="AU296" s="144" t="s">
        <v>86</v>
      </c>
      <c r="AY296" s="17" t="s">
        <v>130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84</v>
      </c>
      <c r="BK296" s="145">
        <f>ROUND(I296*H296,2)</f>
        <v>0</v>
      </c>
      <c r="BL296" s="17" t="s">
        <v>137</v>
      </c>
      <c r="BM296" s="144" t="s">
        <v>893</v>
      </c>
    </row>
    <row r="297" spans="2:65" s="13" customFormat="1" ht="11.25">
      <c r="B297" s="158"/>
      <c r="D297" s="152" t="s">
        <v>194</v>
      </c>
      <c r="E297" s="159" t="s">
        <v>1</v>
      </c>
      <c r="F297" s="160" t="s">
        <v>1294</v>
      </c>
      <c r="H297" s="161">
        <v>4</v>
      </c>
      <c r="I297" s="162"/>
      <c r="L297" s="158"/>
      <c r="M297" s="163"/>
      <c r="T297" s="164"/>
      <c r="AT297" s="159" t="s">
        <v>194</v>
      </c>
      <c r="AU297" s="159" t="s">
        <v>86</v>
      </c>
      <c r="AV297" s="13" t="s">
        <v>86</v>
      </c>
      <c r="AW297" s="13" t="s">
        <v>32</v>
      </c>
      <c r="AX297" s="13" t="s">
        <v>84</v>
      </c>
      <c r="AY297" s="159" t="s">
        <v>130</v>
      </c>
    </row>
    <row r="298" spans="2:65" s="1" customFormat="1" ht="24.2" customHeight="1">
      <c r="B298" s="132"/>
      <c r="C298" s="133" t="s">
        <v>626</v>
      </c>
      <c r="D298" s="133" t="s">
        <v>133</v>
      </c>
      <c r="E298" s="134" t="s">
        <v>1295</v>
      </c>
      <c r="F298" s="135" t="s">
        <v>1296</v>
      </c>
      <c r="G298" s="136" t="s">
        <v>163</v>
      </c>
      <c r="H298" s="137">
        <v>4</v>
      </c>
      <c r="I298" s="138"/>
      <c r="J298" s="139">
        <f>ROUND(I298*H298,2)</f>
        <v>0</v>
      </c>
      <c r="K298" s="135" t="s">
        <v>192</v>
      </c>
      <c r="L298" s="32"/>
      <c r="M298" s="140" t="s">
        <v>1</v>
      </c>
      <c r="N298" s="141" t="s">
        <v>41</v>
      </c>
      <c r="P298" s="142">
        <f>O298*H298</f>
        <v>0</v>
      </c>
      <c r="Q298" s="142">
        <v>3.9269999999999999E-2</v>
      </c>
      <c r="R298" s="142">
        <f>Q298*H298</f>
        <v>0.15708</v>
      </c>
      <c r="S298" s="142">
        <v>0</v>
      </c>
      <c r="T298" s="143">
        <f>S298*H298</f>
        <v>0</v>
      </c>
      <c r="AR298" s="144" t="s">
        <v>137</v>
      </c>
      <c r="AT298" s="144" t="s">
        <v>133</v>
      </c>
      <c r="AU298" s="144" t="s">
        <v>86</v>
      </c>
      <c r="AY298" s="17" t="s">
        <v>130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7" t="s">
        <v>84</v>
      </c>
      <c r="BK298" s="145">
        <f>ROUND(I298*H298,2)</f>
        <v>0</v>
      </c>
      <c r="BL298" s="17" t="s">
        <v>137</v>
      </c>
      <c r="BM298" s="144" t="s">
        <v>1297</v>
      </c>
    </row>
    <row r="299" spans="2:65" s="1" customFormat="1" ht="24.2" customHeight="1">
      <c r="B299" s="132"/>
      <c r="C299" s="179" t="s">
        <v>638</v>
      </c>
      <c r="D299" s="179" t="s">
        <v>455</v>
      </c>
      <c r="E299" s="180" t="s">
        <v>1298</v>
      </c>
      <c r="F299" s="181" t="s">
        <v>1299</v>
      </c>
      <c r="G299" s="182" t="s">
        <v>163</v>
      </c>
      <c r="H299" s="183">
        <v>4</v>
      </c>
      <c r="I299" s="184"/>
      <c r="J299" s="185">
        <f>ROUND(I299*H299,2)</f>
        <v>0</v>
      </c>
      <c r="K299" s="181" t="s">
        <v>192</v>
      </c>
      <c r="L299" s="186"/>
      <c r="M299" s="187" t="s">
        <v>1</v>
      </c>
      <c r="N299" s="188" t="s">
        <v>41</v>
      </c>
      <c r="P299" s="142">
        <f>O299*H299</f>
        <v>0</v>
      </c>
      <c r="Q299" s="142">
        <v>0.52100000000000002</v>
      </c>
      <c r="R299" s="142">
        <f>Q299*H299</f>
        <v>2.0840000000000001</v>
      </c>
      <c r="S299" s="142">
        <v>0</v>
      </c>
      <c r="T299" s="143">
        <f>S299*H299</f>
        <v>0</v>
      </c>
      <c r="AR299" s="144" t="s">
        <v>146</v>
      </c>
      <c r="AT299" s="144" t="s">
        <v>455</v>
      </c>
      <c r="AU299" s="144" t="s">
        <v>86</v>
      </c>
      <c r="AY299" s="17" t="s">
        <v>130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84</v>
      </c>
      <c r="BK299" s="145">
        <f>ROUND(I299*H299,2)</f>
        <v>0</v>
      </c>
      <c r="BL299" s="17" t="s">
        <v>137</v>
      </c>
      <c r="BM299" s="144" t="s">
        <v>1300</v>
      </c>
    </row>
    <row r="300" spans="2:65" s="13" customFormat="1" ht="11.25">
      <c r="B300" s="158"/>
      <c r="D300" s="152" t="s">
        <v>194</v>
      </c>
      <c r="E300" s="159" t="s">
        <v>1</v>
      </c>
      <c r="F300" s="160" t="s">
        <v>1294</v>
      </c>
      <c r="H300" s="161">
        <v>4</v>
      </c>
      <c r="I300" s="162"/>
      <c r="L300" s="158"/>
      <c r="M300" s="163"/>
      <c r="T300" s="164"/>
      <c r="AT300" s="159" t="s">
        <v>194</v>
      </c>
      <c r="AU300" s="159" t="s">
        <v>86</v>
      </c>
      <c r="AV300" s="13" t="s">
        <v>86</v>
      </c>
      <c r="AW300" s="13" t="s">
        <v>32</v>
      </c>
      <c r="AX300" s="13" t="s">
        <v>84</v>
      </c>
      <c r="AY300" s="159" t="s">
        <v>130</v>
      </c>
    </row>
    <row r="301" spans="2:65" s="1" customFormat="1" ht="24.2" customHeight="1">
      <c r="B301" s="132"/>
      <c r="C301" s="133" t="s">
        <v>644</v>
      </c>
      <c r="D301" s="133" t="s">
        <v>133</v>
      </c>
      <c r="E301" s="134" t="s">
        <v>1301</v>
      </c>
      <c r="F301" s="135" t="s">
        <v>1302</v>
      </c>
      <c r="G301" s="136" t="s">
        <v>163</v>
      </c>
      <c r="H301" s="137">
        <v>15</v>
      </c>
      <c r="I301" s="138"/>
      <c r="J301" s="139">
        <f>ROUND(I301*H301,2)</f>
        <v>0</v>
      </c>
      <c r="K301" s="135" t="s">
        <v>192</v>
      </c>
      <c r="L301" s="32"/>
      <c r="M301" s="140" t="s">
        <v>1</v>
      </c>
      <c r="N301" s="141" t="s">
        <v>41</v>
      </c>
      <c r="P301" s="142">
        <f>O301*H301</f>
        <v>0</v>
      </c>
      <c r="Q301" s="142">
        <v>0.12422</v>
      </c>
      <c r="R301" s="142">
        <f>Q301*H301</f>
        <v>1.8633</v>
      </c>
      <c r="S301" s="142">
        <v>0</v>
      </c>
      <c r="T301" s="143">
        <f>S301*H301</f>
        <v>0</v>
      </c>
      <c r="AR301" s="144" t="s">
        <v>137</v>
      </c>
      <c r="AT301" s="144" t="s">
        <v>133</v>
      </c>
      <c r="AU301" s="144" t="s">
        <v>86</v>
      </c>
      <c r="AY301" s="17" t="s">
        <v>130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84</v>
      </c>
      <c r="BK301" s="145">
        <f>ROUND(I301*H301,2)</f>
        <v>0</v>
      </c>
      <c r="BL301" s="17" t="s">
        <v>137</v>
      </c>
      <c r="BM301" s="144" t="s">
        <v>1303</v>
      </c>
    </row>
    <row r="302" spans="2:65" s="13" customFormat="1" ht="11.25">
      <c r="B302" s="158"/>
      <c r="D302" s="152" t="s">
        <v>194</v>
      </c>
      <c r="E302" s="159" t="s">
        <v>1</v>
      </c>
      <c r="F302" s="160" t="s">
        <v>1133</v>
      </c>
      <c r="H302" s="161">
        <v>15</v>
      </c>
      <c r="I302" s="162"/>
      <c r="L302" s="158"/>
      <c r="M302" s="163"/>
      <c r="T302" s="164"/>
      <c r="AT302" s="159" t="s">
        <v>194</v>
      </c>
      <c r="AU302" s="159" t="s">
        <v>86</v>
      </c>
      <c r="AV302" s="13" t="s">
        <v>86</v>
      </c>
      <c r="AW302" s="13" t="s">
        <v>32</v>
      </c>
      <c r="AX302" s="13" t="s">
        <v>84</v>
      </c>
      <c r="AY302" s="159" t="s">
        <v>130</v>
      </c>
    </row>
    <row r="303" spans="2:65" s="1" customFormat="1" ht="24.2" customHeight="1">
      <c r="B303" s="132"/>
      <c r="C303" s="179" t="s">
        <v>649</v>
      </c>
      <c r="D303" s="179" t="s">
        <v>455</v>
      </c>
      <c r="E303" s="180" t="s">
        <v>1304</v>
      </c>
      <c r="F303" s="181" t="s">
        <v>1305</v>
      </c>
      <c r="G303" s="182" t="s">
        <v>163</v>
      </c>
      <c r="H303" s="183">
        <v>15</v>
      </c>
      <c r="I303" s="184"/>
      <c r="J303" s="185">
        <f>ROUND(I303*H303,2)</f>
        <v>0</v>
      </c>
      <c r="K303" s="181" t="s">
        <v>192</v>
      </c>
      <c r="L303" s="186"/>
      <c r="M303" s="187" t="s">
        <v>1</v>
      </c>
      <c r="N303" s="188" t="s">
        <v>41</v>
      </c>
      <c r="P303" s="142">
        <f>O303*H303</f>
        <v>0</v>
      </c>
      <c r="Q303" s="142">
        <v>9.7000000000000003E-2</v>
      </c>
      <c r="R303" s="142">
        <f>Q303*H303</f>
        <v>1.4550000000000001</v>
      </c>
      <c r="S303" s="142">
        <v>0</v>
      </c>
      <c r="T303" s="143">
        <f>S303*H303</f>
        <v>0</v>
      </c>
      <c r="AR303" s="144" t="s">
        <v>146</v>
      </c>
      <c r="AT303" s="144" t="s">
        <v>455</v>
      </c>
      <c r="AU303" s="144" t="s">
        <v>86</v>
      </c>
      <c r="AY303" s="17" t="s">
        <v>130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84</v>
      </c>
      <c r="BK303" s="145">
        <f>ROUND(I303*H303,2)</f>
        <v>0</v>
      </c>
      <c r="BL303" s="17" t="s">
        <v>137</v>
      </c>
      <c r="BM303" s="144" t="s">
        <v>1306</v>
      </c>
    </row>
    <row r="304" spans="2:65" s="1" customFormat="1" ht="24.2" customHeight="1">
      <c r="B304" s="132"/>
      <c r="C304" s="133" t="s">
        <v>654</v>
      </c>
      <c r="D304" s="133" t="s">
        <v>133</v>
      </c>
      <c r="E304" s="134" t="s">
        <v>1307</v>
      </c>
      <c r="F304" s="135" t="s">
        <v>1308</v>
      </c>
      <c r="G304" s="136" t="s">
        <v>163</v>
      </c>
      <c r="H304" s="137">
        <v>9</v>
      </c>
      <c r="I304" s="138"/>
      <c r="J304" s="139">
        <f>ROUND(I304*H304,2)</f>
        <v>0</v>
      </c>
      <c r="K304" s="135" t="s">
        <v>192</v>
      </c>
      <c r="L304" s="32"/>
      <c r="M304" s="140" t="s">
        <v>1</v>
      </c>
      <c r="N304" s="141" t="s">
        <v>41</v>
      </c>
      <c r="P304" s="142">
        <f>O304*H304</f>
        <v>0</v>
      </c>
      <c r="Q304" s="142">
        <v>2.972E-2</v>
      </c>
      <c r="R304" s="142">
        <f>Q304*H304</f>
        <v>0.26748</v>
      </c>
      <c r="S304" s="142">
        <v>0</v>
      </c>
      <c r="T304" s="143">
        <f>S304*H304</f>
        <v>0</v>
      </c>
      <c r="AR304" s="144" t="s">
        <v>137</v>
      </c>
      <c r="AT304" s="144" t="s">
        <v>133</v>
      </c>
      <c r="AU304" s="144" t="s">
        <v>86</v>
      </c>
      <c r="AY304" s="17" t="s">
        <v>130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84</v>
      </c>
      <c r="BK304" s="145">
        <f>ROUND(I304*H304,2)</f>
        <v>0</v>
      </c>
      <c r="BL304" s="17" t="s">
        <v>137</v>
      </c>
      <c r="BM304" s="144" t="s">
        <v>1309</v>
      </c>
    </row>
    <row r="305" spans="2:65" s="13" customFormat="1" ht="11.25">
      <c r="B305" s="158"/>
      <c r="D305" s="152" t="s">
        <v>194</v>
      </c>
      <c r="E305" s="159" t="s">
        <v>1</v>
      </c>
      <c r="F305" s="160" t="s">
        <v>1310</v>
      </c>
      <c r="H305" s="161">
        <v>9</v>
      </c>
      <c r="I305" s="162"/>
      <c r="L305" s="158"/>
      <c r="M305" s="163"/>
      <c r="T305" s="164"/>
      <c r="AT305" s="159" t="s">
        <v>194</v>
      </c>
      <c r="AU305" s="159" t="s">
        <v>86</v>
      </c>
      <c r="AV305" s="13" t="s">
        <v>86</v>
      </c>
      <c r="AW305" s="13" t="s">
        <v>32</v>
      </c>
      <c r="AX305" s="13" t="s">
        <v>84</v>
      </c>
      <c r="AY305" s="159" t="s">
        <v>130</v>
      </c>
    </row>
    <row r="306" spans="2:65" s="1" customFormat="1" ht="21.75" customHeight="1">
      <c r="B306" s="132"/>
      <c r="C306" s="179" t="s">
        <v>659</v>
      </c>
      <c r="D306" s="179" t="s">
        <v>455</v>
      </c>
      <c r="E306" s="180" t="s">
        <v>1311</v>
      </c>
      <c r="F306" s="181" t="s">
        <v>1312</v>
      </c>
      <c r="G306" s="182" t="s">
        <v>163</v>
      </c>
      <c r="H306" s="183">
        <v>9</v>
      </c>
      <c r="I306" s="184"/>
      <c r="J306" s="185">
        <f>ROUND(I306*H306,2)</f>
        <v>0</v>
      </c>
      <c r="K306" s="181" t="s">
        <v>192</v>
      </c>
      <c r="L306" s="186"/>
      <c r="M306" s="187" t="s">
        <v>1</v>
      </c>
      <c r="N306" s="188" t="s">
        <v>41</v>
      </c>
      <c r="P306" s="142">
        <f>O306*H306</f>
        <v>0</v>
      </c>
      <c r="Q306" s="142">
        <v>0.04</v>
      </c>
      <c r="R306" s="142">
        <f>Q306*H306</f>
        <v>0.36</v>
      </c>
      <c r="S306" s="142">
        <v>0</v>
      </c>
      <c r="T306" s="143">
        <f>S306*H306</f>
        <v>0</v>
      </c>
      <c r="AR306" s="144" t="s">
        <v>146</v>
      </c>
      <c r="AT306" s="144" t="s">
        <v>455</v>
      </c>
      <c r="AU306" s="144" t="s">
        <v>86</v>
      </c>
      <c r="AY306" s="17" t="s">
        <v>130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7" t="s">
        <v>84</v>
      </c>
      <c r="BK306" s="145">
        <f>ROUND(I306*H306,2)</f>
        <v>0</v>
      </c>
      <c r="BL306" s="17" t="s">
        <v>137</v>
      </c>
      <c r="BM306" s="144" t="s">
        <v>1313</v>
      </c>
    </row>
    <row r="307" spans="2:65" s="1" customFormat="1" ht="24.2" customHeight="1">
      <c r="B307" s="132"/>
      <c r="C307" s="133" t="s">
        <v>664</v>
      </c>
      <c r="D307" s="133" t="s">
        <v>133</v>
      </c>
      <c r="E307" s="134" t="s">
        <v>1314</v>
      </c>
      <c r="F307" s="135" t="s">
        <v>1315</v>
      </c>
      <c r="G307" s="136" t="s">
        <v>163</v>
      </c>
      <c r="H307" s="137">
        <v>3</v>
      </c>
      <c r="I307" s="138"/>
      <c r="J307" s="139">
        <f>ROUND(I307*H307,2)</f>
        <v>0</v>
      </c>
      <c r="K307" s="135" t="s">
        <v>192</v>
      </c>
      <c r="L307" s="32"/>
      <c r="M307" s="140" t="s">
        <v>1</v>
      </c>
      <c r="N307" s="141" t="s">
        <v>41</v>
      </c>
      <c r="P307" s="142">
        <f>O307*H307</f>
        <v>0</v>
      </c>
      <c r="Q307" s="142">
        <v>2.972E-2</v>
      </c>
      <c r="R307" s="142">
        <f>Q307*H307</f>
        <v>8.9160000000000003E-2</v>
      </c>
      <c r="S307" s="142">
        <v>0</v>
      </c>
      <c r="T307" s="143">
        <f>S307*H307</f>
        <v>0</v>
      </c>
      <c r="AR307" s="144" t="s">
        <v>137</v>
      </c>
      <c r="AT307" s="144" t="s">
        <v>133</v>
      </c>
      <c r="AU307" s="144" t="s">
        <v>86</v>
      </c>
      <c r="AY307" s="17" t="s">
        <v>130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84</v>
      </c>
      <c r="BK307" s="145">
        <f>ROUND(I307*H307,2)</f>
        <v>0</v>
      </c>
      <c r="BL307" s="17" t="s">
        <v>137</v>
      </c>
      <c r="BM307" s="144" t="s">
        <v>1316</v>
      </c>
    </row>
    <row r="308" spans="2:65" s="13" customFormat="1" ht="11.25">
      <c r="B308" s="158"/>
      <c r="D308" s="152" t="s">
        <v>194</v>
      </c>
      <c r="E308" s="159" t="s">
        <v>1</v>
      </c>
      <c r="F308" s="160" t="s">
        <v>1317</v>
      </c>
      <c r="H308" s="161">
        <v>3</v>
      </c>
      <c r="I308" s="162"/>
      <c r="L308" s="158"/>
      <c r="M308" s="163"/>
      <c r="T308" s="164"/>
      <c r="AT308" s="159" t="s">
        <v>194</v>
      </c>
      <c r="AU308" s="159" t="s">
        <v>86</v>
      </c>
      <c r="AV308" s="13" t="s">
        <v>86</v>
      </c>
      <c r="AW308" s="13" t="s">
        <v>32</v>
      </c>
      <c r="AX308" s="13" t="s">
        <v>84</v>
      </c>
      <c r="AY308" s="159" t="s">
        <v>130</v>
      </c>
    </row>
    <row r="309" spans="2:65" s="1" customFormat="1" ht="21.75" customHeight="1">
      <c r="B309" s="132"/>
      <c r="C309" s="179" t="s">
        <v>668</v>
      </c>
      <c r="D309" s="179" t="s">
        <v>455</v>
      </c>
      <c r="E309" s="180" t="s">
        <v>1318</v>
      </c>
      <c r="F309" s="181" t="s">
        <v>1319</v>
      </c>
      <c r="G309" s="182" t="s">
        <v>163</v>
      </c>
      <c r="H309" s="183">
        <v>3</v>
      </c>
      <c r="I309" s="184"/>
      <c r="J309" s="185">
        <f>ROUND(I309*H309,2)</f>
        <v>0</v>
      </c>
      <c r="K309" s="181" t="s">
        <v>192</v>
      </c>
      <c r="L309" s="186"/>
      <c r="M309" s="187" t="s">
        <v>1</v>
      </c>
      <c r="N309" s="188" t="s">
        <v>41</v>
      </c>
      <c r="P309" s="142">
        <f>O309*H309</f>
        <v>0</v>
      </c>
      <c r="Q309" s="142">
        <v>5.8000000000000003E-2</v>
      </c>
      <c r="R309" s="142">
        <f>Q309*H309</f>
        <v>0.17400000000000002</v>
      </c>
      <c r="S309" s="142">
        <v>0</v>
      </c>
      <c r="T309" s="143">
        <f>S309*H309</f>
        <v>0</v>
      </c>
      <c r="AR309" s="144" t="s">
        <v>146</v>
      </c>
      <c r="AT309" s="144" t="s">
        <v>455</v>
      </c>
      <c r="AU309" s="144" t="s">
        <v>86</v>
      </c>
      <c r="AY309" s="17" t="s">
        <v>130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84</v>
      </c>
      <c r="BK309" s="145">
        <f>ROUND(I309*H309,2)</f>
        <v>0</v>
      </c>
      <c r="BL309" s="17" t="s">
        <v>137</v>
      </c>
      <c r="BM309" s="144" t="s">
        <v>1320</v>
      </c>
    </row>
    <row r="310" spans="2:65" s="1" customFormat="1" ht="24.2" customHeight="1">
      <c r="B310" s="132"/>
      <c r="C310" s="133" t="s">
        <v>674</v>
      </c>
      <c r="D310" s="133" t="s">
        <v>133</v>
      </c>
      <c r="E310" s="134" t="s">
        <v>1321</v>
      </c>
      <c r="F310" s="135" t="s">
        <v>1322</v>
      </c>
      <c r="G310" s="136" t="s">
        <v>163</v>
      </c>
      <c r="H310" s="137">
        <v>3</v>
      </c>
      <c r="I310" s="138"/>
      <c r="J310" s="139">
        <f>ROUND(I310*H310,2)</f>
        <v>0</v>
      </c>
      <c r="K310" s="135" t="s">
        <v>192</v>
      </c>
      <c r="L310" s="32"/>
      <c r="M310" s="140" t="s">
        <v>1</v>
      </c>
      <c r="N310" s="141" t="s">
        <v>41</v>
      </c>
      <c r="P310" s="142">
        <f>O310*H310</f>
        <v>0</v>
      </c>
      <c r="Q310" s="142">
        <v>2.972E-2</v>
      </c>
      <c r="R310" s="142">
        <f>Q310*H310</f>
        <v>8.9160000000000003E-2</v>
      </c>
      <c r="S310" s="142">
        <v>0</v>
      </c>
      <c r="T310" s="143">
        <f>S310*H310</f>
        <v>0</v>
      </c>
      <c r="AR310" s="144" t="s">
        <v>137</v>
      </c>
      <c r="AT310" s="144" t="s">
        <v>133</v>
      </c>
      <c r="AU310" s="144" t="s">
        <v>86</v>
      </c>
      <c r="AY310" s="17" t="s">
        <v>130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84</v>
      </c>
      <c r="BK310" s="145">
        <f>ROUND(I310*H310,2)</f>
        <v>0</v>
      </c>
      <c r="BL310" s="17" t="s">
        <v>137</v>
      </c>
      <c r="BM310" s="144" t="s">
        <v>1323</v>
      </c>
    </row>
    <row r="311" spans="2:65" s="13" customFormat="1" ht="11.25">
      <c r="B311" s="158"/>
      <c r="D311" s="152" t="s">
        <v>194</v>
      </c>
      <c r="E311" s="159" t="s">
        <v>1</v>
      </c>
      <c r="F311" s="160" t="s">
        <v>1317</v>
      </c>
      <c r="H311" s="161">
        <v>3</v>
      </c>
      <c r="I311" s="162"/>
      <c r="L311" s="158"/>
      <c r="M311" s="163"/>
      <c r="T311" s="164"/>
      <c r="AT311" s="159" t="s">
        <v>194</v>
      </c>
      <c r="AU311" s="159" t="s">
        <v>86</v>
      </c>
      <c r="AV311" s="13" t="s">
        <v>86</v>
      </c>
      <c r="AW311" s="13" t="s">
        <v>32</v>
      </c>
      <c r="AX311" s="13" t="s">
        <v>84</v>
      </c>
      <c r="AY311" s="159" t="s">
        <v>130</v>
      </c>
    </row>
    <row r="312" spans="2:65" s="1" customFormat="1" ht="21.75" customHeight="1">
      <c r="B312" s="132"/>
      <c r="C312" s="179" t="s">
        <v>679</v>
      </c>
      <c r="D312" s="179" t="s">
        <v>455</v>
      </c>
      <c r="E312" s="180" t="s">
        <v>1324</v>
      </c>
      <c r="F312" s="181" t="s">
        <v>1325</v>
      </c>
      <c r="G312" s="182" t="s">
        <v>163</v>
      </c>
      <c r="H312" s="183">
        <v>3</v>
      </c>
      <c r="I312" s="184"/>
      <c r="J312" s="185">
        <f>ROUND(I312*H312,2)</f>
        <v>0</v>
      </c>
      <c r="K312" s="181" t="s">
        <v>192</v>
      </c>
      <c r="L312" s="186"/>
      <c r="M312" s="187" t="s">
        <v>1</v>
      </c>
      <c r="N312" s="188" t="s">
        <v>41</v>
      </c>
      <c r="P312" s="142">
        <f>O312*H312</f>
        <v>0</v>
      </c>
      <c r="Q312" s="142">
        <v>0.111</v>
      </c>
      <c r="R312" s="142">
        <f>Q312*H312</f>
        <v>0.33300000000000002</v>
      </c>
      <c r="S312" s="142">
        <v>0</v>
      </c>
      <c r="T312" s="143">
        <f>S312*H312</f>
        <v>0</v>
      </c>
      <c r="AR312" s="144" t="s">
        <v>146</v>
      </c>
      <c r="AT312" s="144" t="s">
        <v>455</v>
      </c>
      <c r="AU312" s="144" t="s">
        <v>86</v>
      </c>
      <c r="AY312" s="17" t="s">
        <v>130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7" t="s">
        <v>84</v>
      </c>
      <c r="BK312" s="145">
        <f>ROUND(I312*H312,2)</f>
        <v>0</v>
      </c>
      <c r="BL312" s="17" t="s">
        <v>137</v>
      </c>
      <c r="BM312" s="144" t="s">
        <v>1326</v>
      </c>
    </row>
    <row r="313" spans="2:65" s="1" customFormat="1" ht="24.2" customHeight="1">
      <c r="B313" s="132"/>
      <c r="C313" s="133" t="s">
        <v>684</v>
      </c>
      <c r="D313" s="133" t="s">
        <v>133</v>
      </c>
      <c r="E313" s="134" t="s">
        <v>1327</v>
      </c>
      <c r="F313" s="135" t="s">
        <v>1328</v>
      </c>
      <c r="G313" s="136" t="s">
        <v>163</v>
      </c>
      <c r="H313" s="137">
        <v>4</v>
      </c>
      <c r="I313" s="138"/>
      <c r="J313" s="139">
        <f>ROUND(I313*H313,2)</f>
        <v>0</v>
      </c>
      <c r="K313" s="135" t="s">
        <v>192</v>
      </c>
      <c r="L313" s="32"/>
      <c r="M313" s="140" t="s">
        <v>1</v>
      </c>
      <c r="N313" s="141" t="s">
        <v>41</v>
      </c>
      <c r="P313" s="142">
        <f>O313*H313</f>
        <v>0</v>
      </c>
      <c r="Q313" s="142">
        <v>2.972E-2</v>
      </c>
      <c r="R313" s="142">
        <f>Q313*H313</f>
        <v>0.11888</v>
      </c>
      <c r="S313" s="142">
        <v>0</v>
      </c>
      <c r="T313" s="143">
        <f>S313*H313</f>
        <v>0</v>
      </c>
      <c r="AR313" s="144" t="s">
        <v>137</v>
      </c>
      <c r="AT313" s="144" t="s">
        <v>133</v>
      </c>
      <c r="AU313" s="144" t="s">
        <v>86</v>
      </c>
      <c r="AY313" s="17" t="s">
        <v>130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7" t="s">
        <v>84</v>
      </c>
      <c r="BK313" s="145">
        <f>ROUND(I313*H313,2)</f>
        <v>0</v>
      </c>
      <c r="BL313" s="17" t="s">
        <v>137</v>
      </c>
      <c r="BM313" s="144" t="s">
        <v>1329</v>
      </c>
    </row>
    <row r="314" spans="2:65" s="13" customFormat="1" ht="11.25">
      <c r="B314" s="158"/>
      <c r="D314" s="152" t="s">
        <v>194</v>
      </c>
      <c r="E314" s="159" t="s">
        <v>1</v>
      </c>
      <c r="F314" s="160" t="s">
        <v>1330</v>
      </c>
      <c r="H314" s="161">
        <v>4</v>
      </c>
      <c r="I314" s="162"/>
      <c r="L314" s="158"/>
      <c r="M314" s="163"/>
      <c r="T314" s="164"/>
      <c r="AT314" s="159" t="s">
        <v>194</v>
      </c>
      <c r="AU314" s="159" t="s">
        <v>86</v>
      </c>
      <c r="AV314" s="13" t="s">
        <v>86</v>
      </c>
      <c r="AW314" s="13" t="s">
        <v>32</v>
      </c>
      <c r="AX314" s="13" t="s">
        <v>84</v>
      </c>
      <c r="AY314" s="159" t="s">
        <v>130</v>
      </c>
    </row>
    <row r="315" spans="2:65" s="1" customFormat="1" ht="24.2" customHeight="1">
      <c r="B315" s="132"/>
      <c r="C315" s="179" t="s">
        <v>688</v>
      </c>
      <c r="D315" s="179" t="s">
        <v>455</v>
      </c>
      <c r="E315" s="180" t="s">
        <v>1331</v>
      </c>
      <c r="F315" s="181" t="s">
        <v>1332</v>
      </c>
      <c r="G315" s="182" t="s">
        <v>163</v>
      </c>
      <c r="H315" s="183">
        <v>4</v>
      </c>
      <c r="I315" s="184"/>
      <c r="J315" s="185">
        <f>ROUND(I315*H315,2)</f>
        <v>0</v>
      </c>
      <c r="K315" s="181" t="s">
        <v>192</v>
      </c>
      <c r="L315" s="186"/>
      <c r="M315" s="187" t="s">
        <v>1</v>
      </c>
      <c r="N315" s="188" t="s">
        <v>41</v>
      </c>
      <c r="P315" s="142">
        <f>O315*H315</f>
        <v>0</v>
      </c>
      <c r="Q315" s="142">
        <v>0.04</v>
      </c>
      <c r="R315" s="142">
        <f>Q315*H315</f>
        <v>0.16</v>
      </c>
      <c r="S315" s="142">
        <v>0</v>
      </c>
      <c r="T315" s="143">
        <f>S315*H315</f>
        <v>0</v>
      </c>
      <c r="AR315" s="144" t="s">
        <v>146</v>
      </c>
      <c r="AT315" s="144" t="s">
        <v>455</v>
      </c>
      <c r="AU315" s="144" t="s">
        <v>86</v>
      </c>
      <c r="AY315" s="17" t="s">
        <v>130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84</v>
      </c>
      <c r="BK315" s="145">
        <f>ROUND(I315*H315,2)</f>
        <v>0</v>
      </c>
      <c r="BL315" s="17" t="s">
        <v>137</v>
      </c>
      <c r="BM315" s="144" t="s">
        <v>1333</v>
      </c>
    </row>
    <row r="316" spans="2:65" s="1" customFormat="1" ht="24.2" customHeight="1">
      <c r="B316" s="132"/>
      <c r="C316" s="133" t="s">
        <v>693</v>
      </c>
      <c r="D316" s="133" t="s">
        <v>133</v>
      </c>
      <c r="E316" s="134" t="s">
        <v>1334</v>
      </c>
      <c r="F316" s="135" t="s">
        <v>1335</v>
      </c>
      <c r="G316" s="136" t="s">
        <v>163</v>
      </c>
      <c r="H316" s="137">
        <v>8</v>
      </c>
      <c r="I316" s="138"/>
      <c r="J316" s="139">
        <f>ROUND(I316*H316,2)</f>
        <v>0</v>
      </c>
      <c r="K316" s="135" t="s">
        <v>192</v>
      </c>
      <c r="L316" s="32"/>
      <c r="M316" s="140" t="s">
        <v>1</v>
      </c>
      <c r="N316" s="141" t="s">
        <v>41</v>
      </c>
      <c r="P316" s="142">
        <f>O316*H316</f>
        <v>0</v>
      </c>
      <c r="Q316" s="142">
        <v>2.972E-2</v>
      </c>
      <c r="R316" s="142">
        <f>Q316*H316</f>
        <v>0.23776</v>
      </c>
      <c r="S316" s="142">
        <v>0</v>
      </c>
      <c r="T316" s="143">
        <f>S316*H316</f>
        <v>0</v>
      </c>
      <c r="AR316" s="144" t="s">
        <v>137</v>
      </c>
      <c r="AT316" s="144" t="s">
        <v>133</v>
      </c>
      <c r="AU316" s="144" t="s">
        <v>86</v>
      </c>
      <c r="AY316" s="17" t="s">
        <v>130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84</v>
      </c>
      <c r="BK316" s="145">
        <f>ROUND(I316*H316,2)</f>
        <v>0</v>
      </c>
      <c r="BL316" s="17" t="s">
        <v>137</v>
      </c>
      <c r="BM316" s="144" t="s">
        <v>1336</v>
      </c>
    </row>
    <row r="317" spans="2:65" s="13" customFormat="1" ht="11.25">
      <c r="B317" s="158"/>
      <c r="D317" s="152" t="s">
        <v>194</v>
      </c>
      <c r="E317" s="159" t="s">
        <v>1</v>
      </c>
      <c r="F317" s="160" t="s">
        <v>1337</v>
      </c>
      <c r="H317" s="161">
        <v>8</v>
      </c>
      <c r="I317" s="162"/>
      <c r="L317" s="158"/>
      <c r="M317" s="163"/>
      <c r="T317" s="164"/>
      <c r="AT317" s="159" t="s">
        <v>194</v>
      </c>
      <c r="AU317" s="159" t="s">
        <v>86</v>
      </c>
      <c r="AV317" s="13" t="s">
        <v>86</v>
      </c>
      <c r="AW317" s="13" t="s">
        <v>32</v>
      </c>
      <c r="AX317" s="13" t="s">
        <v>84</v>
      </c>
      <c r="AY317" s="159" t="s">
        <v>130</v>
      </c>
    </row>
    <row r="318" spans="2:65" s="1" customFormat="1" ht="24.2" customHeight="1">
      <c r="B318" s="132"/>
      <c r="C318" s="179" t="s">
        <v>698</v>
      </c>
      <c r="D318" s="179" t="s">
        <v>455</v>
      </c>
      <c r="E318" s="180" t="s">
        <v>1338</v>
      </c>
      <c r="F318" s="181" t="s">
        <v>1339</v>
      </c>
      <c r="G318" s="182" t="s">
        <v>163</v>
      </c>
      <c r="H318" s="183">
        <v>8</v>
      </c>
      <c r="I318" s="184"/>
      <c r="J318" s="185">
        <f>ROUND(I318*H318,2)</f>
        <v>0</v>
      </c>
      <c r="K318" s="181" t="s">
        <v>192</v>
      </c>
      <c r="L318" s="186"/>
      <c r="M318" s="187" t="s">
        <v>1</v>
      </c>
      <c r="N318" s="188" t="s">
        <v>41</v>
      </c>
      <c r="P318" s="142">
        <f>O318*H318</f>
        <v>0</v>
      </c>
      <c r="Q318" s="142">
        <v>0.08</v>
      </c>
      <c r="R318" s="142">
        <f>Q318*H318</f>
        <v>0.64</v>
      </c>
      <c r="S318" s="142">
        <v>0</v>
      </c>
      <c r="T318" s="143">
        <f>S318*H318</f>
        <v>0</v>
      </c>
      <c r="AR318" s="144" t="s">
        <v>146</v>
      </c>
      <c r="AT318" s="144" t="s">
        <v>455</v>
      </c>
      <c r="AU318" s="144" t="s">
        <v>86</v>
      </c>
      <c r="AY318" s="17" t="s">
        <v>130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7" t="s">
        <v>84</v>
      </c>
      <c r="BK318" s="145">
        <f>ROUND(I318*H318,2)</f>
        <v>0</v>
      </c>
      <c r="BL318" s="17" t="s">
        <v>137</v>
      </c>
      <c r="BM318" s="144" t="s">
        <v>1340</v>
      </c>
    </row>
    <row r="319" spans="2:65" s="1" customFormat="1" ht="37.9" customHeight="1">
      <c r="B319" s="132"/>
      <c r="C319" s="133" t="s">
        <v>703</v>
      </c>
      <c r="D319" s="133" t="s">
        <v>133</v>
      </c>
      <c r="E319" s="134" t="s">
        <v>1341</v>
      </c>
      <c r="F319" s="135" t="s">
        <v>1342</v>
      </c>
      <c r="G319" s="136" t="s">
        <v>163</v>
      </c>
      <c r="H319" s="137">
        <v>11</v>
      </c>
      <c r="I319" s="138"/>
      <c r="J319" s="139">
        <f>ROUND(I319*H319,2)</f>
        <v>0</v>
      </c>
      <c r="K319" s="135" t="s">
        <v>192</v>
      </c>
      <c r="L319" s="32"/>
      <c r="M319" s="140" t="s">
        <v>1</v>
      </c>
      <c r="N319" s="141" t="s">
        <v>41</v>
      </c>
      <c r="P319" s="142">
        <f>O319*H319</f>
        <v>0</v>
      </c>
      <c r="Q319" s="142">
        <v>0.09</v>
      </c>
      <c r="R319" s="142">
        <f>Q319*H319</f>
        <v>0.99</v>
      </c>
      <c r="S319" s="142">
        <v>0</v>
      </c>
      <c r="T319" s="143">
        <f>S319*H319</f>
        <v>0</v>
      </c>
      <c r="AR319" s="144" t="s">
        <v>137</v>
      </c>
      <c r="AT319" s="144" t="s">
        <v>133</v>
      </c>
      <c r="AU319" s="144" t="s">
        <v>86</v>
      </c>
      <c r="AY319" s="17" t="s">
        <v>130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84</v>
      </c>
      <c r="BK319" s="145">
        <f>ROUND(I319*H319,2)</f>
        <v>0</v>
      </c>
      <c r="BL319" s="17" t="s">
        <v>137</v>
      </c>
      <c r="BM319" s="144" t="s">
        <v>1343</v>
      </c>
    </row>
    <row r="320" spans="2:65" s="1" customFormat="1" ht="24.2" customHeight="1">
      <c r="B320" s="132"/>
      <c r="C320" s="179" t="s">
        <v>708</v>
      </c>
      <c r="D320" s="179" t="s">
        <v>455</v>
      </c>
      <c r="E320" s="180" t="s">
        <v>1344</v>
      </c>
      <c r="F320" s="181" t="s">
        <v>1345</v>
      </c>
      <c r="G320" s="182" t="s">
        <v>163</v>
      </c>
      <c r="H320" s="183">
        <v>11</v>
      </c>
      <c r="I320" s="184"/>
      <c r="J320" s="185">
        <f>ROUND(I320*H320,2)</f>
        <v>0</v>
      </c>
      <c r="K320" s="181" t="s">
        <v>192</v>
      </c>
      <c r="L320" s="186"/>
      <c r="M320" s="187" t="s">
        <v>1</v>
      </c>
      <c r="N320" s="188" t="s">
        <v>41</v>
      </c>
      <c r="P320" s="142">
        <f>O320*H320</f>
        <v>0</v>
      </c>
      <c r="Q320" s="142">
        <v>5.4600000000000003E-2</v>
      </c>
      <c r="R320" s="142">
        <f>Q320*H320</f>
        <v>0.60060000000000002</v>
      </c>
      <c r="S320" s="142">
        <v>0</v>
      </c>
      <c r="T320" s="143">
        <f>S320*H320</f>
        <v>0</v>
      </c>
      <c r="AR320" s="144" t="s">
        <v>146</v>
      </c>
      <c r="AT320" s="144" t="s">
        <v>455</v>
      </c>
      <c r="AU320" s="144" t="s">
        <v>86</v>
      </c>
      <c r="AY320" s="17" t="s">
        <v>130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7" t="s">
        <v>84</v>
      </c>
      <c r="BK320" s="145">
        <f>ROUND(I320*H320,2)</f>
        <v>0</v>
      </c>
      <c r="BL320" s="17" t="s">
        <v>137</v>
      </c>
      <c r="BM320" s="144" t="s">
        <v>1346</v>
      </c>
    </row>
    <row r="321" spans="2:65" s="13" customFormat="1" ht="11.25">
      <c r="B321" s="158"/>
      <c r="D321" s="152" t="s">
        <v>194</v>
      </c>
      <c r="E321" s="159" t="s">
        <v>1</v>
      </c>
      <c r="F321" s="160" t="s">
        <v>1128</v>
      </c>
      <c r="H321" s="161">
        <v>11</v>
      </c>
      <c r="I321" s="162"/>
      <c r="L321" s="158"/>
      <c r="M321" s="163"/>
      <c r="T321" s="164"/>
      <c r="AT321" s="159" t="s">
        <v>194</v>
      </c>
      <c r="AU321" s="159" t="s">
        <v>86</v>
      </c>
      <c r="AV321" s="13" t="s">
        <v>86</v>
      </c>
      <c r="AW321" s="13" t="s">
        <v>32</v>
      </c>
      <c r="AX321" s="13" t="s">
        <v>84</v>
      </c>
      <c r="AY321" s="159" t="s">
        <v>130</v>
      </c>
    </row>
    <row r="322" spans="2:65" s="1" customFormat="1" ht="24.2" customHeight="1">
      <c r="B322" s="132"/>
      <c r="C322" s="133" t="s">
        <v>712</v>
      </c>
      <c r="D322" s="133" t="s">
        <v>133</v>
      </c>
      <c r="E322" s="134" t="s">
        <v>1347</v>
      </c>
      <c r="F322" s="135" t="s">
        <v>1348</v>
      </c>
      <c r="G322" s="136" t="s">
        <v>163</v>
      </c>
      <c r="H322" s="137">
        <v>15</v>
      </c>
      <c r="I322" s="138"/>
      <c r="J322" s="139">
        <f>ROUND(I322*H322,2)</f>
        <v>0</v>
      </c>
      <c r="K322" s="135" t="s">
        <v>192</v>
      </c>
      <c r="L322" s="32"/>
      <c r="M322" s="140" t="s">
        <v>1</v>
      </c>
      <c r="N322" s="141" t="s">
        <v>41</v>
      </c>
      <c r="P322" s="142">
        <f>O322*H322</f>
        <v>0</v>
      </c>
      <c r="Q322" s="142">
        <v>0.21734000000000001</v>
      </c>
      <c r="R322" s="142">
        <f>Q322*H322</f>
        <v>3.2601</v>
      </c>
      <c r="S322" s="142">
        <v>0</v>
      </c>
      <c r="T322" s="143">
        <f>S322*H322</f>
        <v>0</v>
      </c>
      <c r="AR322" s="144" t="s">
        <v>137</v>
      </c>
      <c r="AT322" s="144" t="s">
        <v>133</v>
      </c>
      <c r="AU322" s="144" t="s">
        <v>86</v>
      </c>
      <c r="AY322" s="17" t="s">
        <v>130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84</v>
      </c>
      <c r="BK322" s="145">
        <f>ROUND(I322*H322,2)</f>
        <v>0</v>
      </c>
      <c r="BL322" s="17" t="s">
        <v>137</v>
      </c>
      <c r="BM322" s="144" t="s">
        <v>1349</v>
      </c>
    </row>
    <row r="323" spans="2:65" s="13" customFormat="1" ht="11.25">
      <c r="B323" s="158"/>
      <c r="D323" s="152" t="s">
        <v>194</v>
      </c>
      <c r="E323" s="159" t="s">
        <v>1</v>
      </c>
      <c r="F323" s="160" t="s">
        <v>1133</v>
      </c>
      <c r="H323" s="161">
        <v>15</v>
      </c>
      <c r="I323" s="162"/>
      <c r="L323" s="158"/>
      <c r="M323" s="163"/>
      <c r="T323" s="164"/>
      <c r="AT323" s="159" t="s">
        <v>194</v>
      </c>
      <c r="AU323" s="159" t="s">
        <v>86</v>
      </c>
      <c r="AV323" s="13" t="s">
        <v>86</v>
      </c>
      <c r="AW323" s="13" t="s">
        <v>32</v>
      </c>
      <c r="AX323" s="13" t="s">
        <v>84</v>
      </c>
      <c r="AY323" s="159" t="s">
        <v>130</v>
      </c>
    </row>
    <row r="324" spans="2:65" s="1" customFormat="1" ht="24.2" customHeight="1">
      <c r="B324" s="132"/>
      <c r="C324" s="179" t="s">
        <v>716</v>
      </c>
      <c r="D324" s="179" t="s">
        <v>455</v>
      </c>
      <c r="E324" s="180" t="s">
        <v>1350</v>
      </c>
      <c r="F324" s="181" t="s">
        <v>1351</v>
      </c>
      <c r="G324" s="182" t="s">
        <v>163</v>
      </c>
      <c r="H324" s="183">
        <v>15</v>
      </c>
      <c r="I324" s="184"/>
      <c r="J324" s="185">
        <f>ROUND(I324*H324,2)</f>
        <v>0</v>
      </c>
      <c r="K324" s="181" t="s">
        <v>192</v>
      </c>
      <c r="L324" s="186"/>
      <c r="M324" s="187" t="s">
        <v>1</v>
      </c>
      <c r="N324" s="188" t="s">
        <v>41</v>
      </c>
      <c r="P324" s="142">
        <f>O324*H324</f>
        <v>0</v>
      </c>
      <c r="Q324" s="142">
        <v>0.108</v>
      </c>
      <c r="R324" s="142">
        <f>Q324*H324</f>
        <v>1.6199999999999999</v>
      </c>
      <c r="S324" s="142">
        <v>0</v>
      </c>
      <c r="T324" s="143">
        <f>S324*H324</f>
        <v>0</v>
      </c>
      <c r="AR324" s="144" t="s">
        <v>146</v>
      </c>
      <c r="AT324" s="144" t="s">
        <v>455</v>
      </c>
      <c r="AU324" s="144" t="s">
        <v>86</v>
      </c>
      <c r="AY324" s="17" t="s">
        <v>130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84</v>
      </c>
      <c r="BK324" s="145">
        <f>ROUND(I324*H324,2)</f>
        <v>0</v>
      </c>
      <c r="BL324" s="17" t="s">
        <v>137</v>
      </c>
      <c r="BM324" s="144" t="s">
        <v>1352</v>
      </c>
    </row>
    <row r="325" spans="2:65" s="1" customFormat="1" ht="16.5" customHeight="1">
      <c r="B325" s="132"/>
      <c r="C325" s="179" t="s">
        <v>720</v>
      </c>
      <c r="D325" s="179" t="s">
        <v>455</v>
      </c>
      <c r="E325" s="180" t="s">
        <v>1353</v>
      </c>
      <c r="F325" s="181" t="s">
        <v>1354</v>
      </c>
      <c r="G325" s="182" t="s">
        <v>163</v>
      </c>
      <c r="H325" s="183">
        <v>15</v>
      </c>
      <c r="I325" s="184"/>
      <c r="J325" s="185">
        <f>ROUND(I325*H325,2)</f>
        <v>0</v>
      </c>
      <c r="K325" s="181" t="s">
        <v>192</v>
      </c>
      <c r="L325" s="186"/>
      <c r="M325" s="187" t="s">
        <v>1</v>
      </c>
      <c r="N325" s="188" t="s">
        <v>41</v>
      </c>
      <c r="P325" s="142">
        <f>O325*H325</f>
        <v>0</v>
      </c>
      <c r="Q325" s="142">
        <v>7.1999999999999998E-3</v>
      </c>
      <c r="R325" s="142">
        <f>Q325*H325</f>
        <v>0.108</v>
      </c>
      <c r="S325" s="142">
        <v>0</v>
      </c>
      <c r="T325" s="143">
        <f>S325*H325</f>
        <v>0</v>
      </c>
      <c r="AR325" s="144" t="s">
        <v>146</v>
      </c>
      <c r="AT325" s="144" t="s">
        <v>455</v>
      </c>
      <c r="AU325" s="144" t="s">
        <v>86</v>
      </c>
      <c r="AY325" s="17" t="s">
        <v>130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84</v>
      </c>
      <c r="BK325" s="145">
        <f>ROUND(I325*H325,2)</f>
        <v>0</v>
      </c>
      <c r="BL325" s="17" t="s">
        <v>137</v>
      </c>
      <c r="BM325" s="144" t="s">
        <v>1355</v>
      </c>
    </row>
    <row r="326" spans="2:65" s="1" customFormat="1" ht="24.2" customHeight="1">
      <c r="B326" s="132"/>
      <c r="C326" s="133" t="s">
        <v>724</v>
      </c>
      <c r="D326" s="133" t="s">
        <v>133</v>
      </c>
      <c r="E326" s="134" t="s">
        <v>1356</v>
      </c>
      <c r="F326" s="135" t="s">
        <v>1357</v>
      </c>
      <c r="G326" s="136" t="s">
        <v>271</v>
      </c>
      <c r="H326" s="137">
        <v>0.53</v>
      </c>
      <c r="I326" s="138"/>
      <c r="J326" s="139">
        <f>ROUND(I326*H326,2)</f>
        <v>0</v>
      </c>
      <c r="K326" s="135" t="s">
        <v>192</v>
      </c>
      <c r="L326" s="32"/>
      <c r="M326" s="140" t="s">
        <v>1</v>
      </c>
      <c r="N326" s="141" t="s">
        <v>41</v>
      </c>
      <c r="P326" s="142">
        <f>O326*H326</f>
        <v>0</v>
      </c>
      <c r="Q326" s="142">
        <v>0</v>
      </c>
      <c r="R326" s="142">
        <f>Q326*H326</f>
        <v>0</v>
      </c>
      <c r="S326" s="142">
        <v>0</v>
      </c>
      <c r="T326" s="143">
        <f>S326*H326</f>
        <v>0</v>
      </c>
      <c r="AR326" s="144" t="s">
        <v>137</v>
      </c>
      <c r="AT326" s="144" t="s">
        <v>133</v>
      </c>
      <c r="AU326" s="144" t="s">
        <v>86</v>
      </c>
      <c r="AY326" s="17" t="s">
        <v>130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7" t="s">
        <v>84</v>
      </c>
      <c r="BK326" s="145">
        <f>ROUND(I326*H326,2)</f>
        <v>0</v>
      </c>
      <c r="BL326" s="17" t="s">
        <v>137</v>
      </c>
      <c r="BM326" s="144" t="s">
        <v>1358</v>
      </c>
    </row>
    <row r="327" spans="2:65" s="13" customFormat="1" ht="11.25">
      <c r="B327" s="158"/>
      <c r="D327" s="152" t="s">
        <v>194</v>
      </c>
      <c r="E327" s="159" t="s">
        <v>1</v>
      </c>
      <c r="F327" s="160" t="s">
        <v>1359</v>
      </c>
      <c r="H327" s="161">
        <v>0.53</v>
      </c>
      <c r="I327" s="162"/>
      <c r="L327" s="158"/>
      <c r="M327" s="163"/>
      <c r="T327" s="164"/>
      <c r="AT327" s="159" t="s">
        <v>194</v>
      </c>
      <c r="AU327" s="159" t="s">
        <v>86</v>
      </c>
      <c r="AV327" s="13" t="s">
        <v>86</v>
      </c>
      <c r="AW327" s="13" t="s">
        <v>32</v>
      </c>
      <c r="AX327" s="13" t="s">
        <v>84</v>
      </c>
      <c r="AY327" s="159" t="s">
        <v>130</v>
      </c>
    </row>
    <row r="328" spans="2:65" s="1" customFormat="1" ht="21.75" customHeight="1">
      <c r="B328" s="132"/>
      <c r="C328" s="133" t="s">
        <v>729</v>
      </c>
      <c r="D328" s="133" t="s">
        <v>133</v>
      </c>
      <c r="E328" s="134" t="s">
        <v>1360</v>
      </c>
      <c r="F328" s="135" t="s">
        <v>1361</v>
      </c>
      <c r="G328" s="136" t="s">
        <v>249</v>
      </c>
      <c r="H328" s="137">
        <v>462.05</v>
      </c>
      <c r="I328" s="138"/>
      <c r="J328" s="139">
        <f>ROUND(I328*H328,2)</f>
        <v>0</v>
      </c>
      <c r="K328" s="135" t="s">
        <v>218</v>
      </c>
      <c r="L328" s="32"/>
      <c r="M328" s="140" t="s">
        <v>1</v>
      </c>
      <c r="N328" s="141" t="s">
        <v>41</v>
      </c>
      <c r="P328" s="142">
        <f>O328*H328</f>
        <v>0</v>
      </c>
      <c r="Q328" s="142">
        <v>9.0000000000000006E-5</v>
      </c>
      <c r="R328" s="142">
        <f>Q328*H328</f>
        <v>4.1584500000000003E-2</v>
      </c>
      <c r="S328" s="142">
        <v>0</v>
      </c>
      <c r="T328" s="143">
        <f>S328*H328</f>
        <v>0</v>
      </c>
      <c r="AR328" s="144" t="s">
        <v>137</v>
      </c>
      <c r="AT328" s="144" t="s">
        <v>133</v>
      </c>
      <c r="AU328" s="144" t="s">
        <v>86</v>
      </c>
      <c r="AY328" s="17" t="s">
        <v>130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7" t="s">
        <v>84</v>
      </c>
      <c r="BK328" s="145">
        <f>ROUND(I328*H328,2)</f>
        <v>0</v>
      </c>
      <c r="BL328" s="17" t="s">
        <v>137</v>
      </c>
      <c r="BM328" s="144" t="s">
        <v>1362</v>
      </c>
    </row>
    <row r="329" spans="2:65" s="13" customFormat="1" ht="11.25">
      <c r="B329" s="158"/>
      <c r="D329" s="152" t="s">
        <v>194</v>
      </c>
      <c r="E329" s="159" t="s">
        <v>1</v>
      </c>
      <c r="F329" s="160" t="s">
        <v>1104</v>
      </c>
      <c r="H329" s="161">
        <v>462.05</v>
      </c>
      <c r="I329" s="162"/>
      <c r="L329" s="158"/>
      <c r="M329" s="163"/>
      <c r="T329" s="164"/>
      <c r="AT329" s="159" t="s">
        <v>194</v>
      </c>
      <c r="AU329" s="159" t="s">
        <v>86</v>
      </c>
      <c r="AV329" s="13" t="s">
        <v>86</v>
      </c>
      <c r="AW329" s="13" t="s">
        <v>32</v>
      </c>
      <c r="AX329" s="13" t="s">
        <v>84</v>
      </c>
      <c r="AY329" s="159" t="s">
        <v>130</v>
      </c>
    </row>
    <row r="330" spans="2:65" s="11" customFormat="1" ht="22.9" customHeight="1">
      <c r="B330" s="120"/>
      <c r="D330" s="121" t="s">
        <v>75</v>
      </c>
      <c r="E330" s="130" t="s">
        <v>160</v>
      </c>
      <c r="F330" s="130" t="s">
        <v>673</v>
      </c>
      <c r="I330" s="123"/>
      <c r="J330" s="131">
        <f>BK330</f>
        <v>0</v>
      </c>
      <c r="L330" s="120"/>
      <c r="M330" s="125"/>
      <c r="P330" s="126">
        <f>SUM(P331:P333)</f>
        <v>0</v>
      </c>
      <c r="R330" s="126">
        <f>SUM(R331:R333)</f>
        <v>65.305414999999996</v>
      </c>
      <c r="T330" s="127">
        <f>SUM(T331:T333)</f>
        <v>0</v>
      </c>
      <c r="AR330" s="121" t="s">
        <v>84</v>
      </c>
      <c r="AT330" s="128" t="s">
        <v>75</v>
      </c>
      <c r="AU330" s="128" t="s">
        <v>84</v>
      </c>
      <c r="AY330" s="121" t="s">
        <v>130</v>
      </c>
      <c r="BK330" s="129">
        <f>SUM(BK331:BK333)</f>
        <v>0</v>
      </c>
    </row>
    <row r="331" spans="2:65" s="1" customFormat="1" ht="24.2" customHeight="1">
      <c r="B331" s="132"/>
      <c r="C331" s="133" t="s">
        <v>734</v>
      </c>
      <c r="D331" s="133" t="s">
        <v>133</v>
      </c>
      <c r="E331" s="134" t="s">
        <v>1363</v>
      </c>
      <c r="F331" s="135" t="s">
        <v>1364</v>
      </c>
      <c r="G331" s="136" t="s">
        <v>249</v>
      </c>
      <c r="H331" s="137">
        <v>143.5</v>
      </c>
      <c r="I331" s="138"/>
      <c r="J331" s="139">
        <f>ROUND(I331*H331,2)</f>
        <v>0</v>
      </c>
      <c r="K331" s="135" t="s">
        <v>192</v>
      </c>
      <c r="L331" s="32"/>
      <c r="M331" s="140" t="s">
        <v>1</v>
      </c>
      <c r="N331" s="141" t="s">
        <v>41</v>
      </c>
      <c r="P331" s="142">
        <f>O331*H331</f>
        <v>0</v>
      </c>
      <c r="Q331" s="142">
        <v>0.43819000000000002</v>
      </c>
      <c r="R331" s="142">
        <f>Q331*H331</f>
        <v>62.880265000000001</v>
      </c>
      <c r="S331" s="142">
        <v>0</v>
      </c>
      <c r="T331" s="143">
        <f>S331*H331</f>
        <v>0</v>
      </c>
      <c r="AR331" s="144" t="s">
        <v>137</v>
      </c>
      <c r="AT331" s="144" t="s">
        <v>133</v>
      </c>
      <c r="AU331" s="144" t="s">
        <v>86</v>
      </c>
      <c r="AY331" s="17" t="s">
        <v>130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84</v>
      </c>
      <c r="BK331" s="145">
        <f>ROUND(I331*H331,2)</f>
        <v>0</v>
      </c>
      <c r="BL331" s="17" t="s">
        <v>137</v>
      </c>
      <c r="BM331" s="144" t="s">
        <v>1365</v>
      </c>
    </row>
    <row r="332" spans="2:65" s="13" customFormat="1" ht="11.25">
      <c r="B332" s="158"/>
      <c r="D332" s="152" t="s">
        <v>194</v>
      </c>
      <c r="E332" s="159" t="s">
        <v>1</v>
      </c>
      <c r="F332" s="160" t="s">
        <v>1366</v>
      </c>
      <c r="H332" s="161">
        <v>143.5</v>
      </c>
      <c r="I332" s="162"/>
      <c r="L332" s="158"/>
      <c r="M332" s="163"/>
      <c r="T332" s="164"/>
      <c r="AT332" s="159" t="s">
        <v>194</v>
      </c>
      <c r="AU332" s="159" t="s">
        <v>86</v>
      </c>
      <c r="AV332" s="13" t="s">
        <v>86</v>
      </c>
      <c r="AW332" s="13" t="s">
        <v>32</v>
      </c>
      <c r="AX332" s="13" t="s">
        <v>84</v>
      </c>
      <c r="AY332" s="159" t="s">
        <v>130</v>
      </c>
    </row>
    <row r="333" spans="2:65" s="1" customFormat="1" ht="44.25" customHeight="1">
      <c r="B333" s="132"/>
      <c r="C333" s="179" t="s">
        <v>740</v>
      </c>
      <c r="D333" s="179" t="s">
        <v>455</v>
      </c>
      <c r="E333" s="180" t="s">
        <v>1367</v>
      </c>
      <c r="F333" s="181" t="s">
        <v>1368</v>
      </c>
      <c r="G333" s="182" t="s">
        <v>249</v>
      </c>
      <c r="H333" s="183">
        <v>143.5</v>
      </c>
      <c r="I333" s="184"/>
      <c r="J333" s="185">
        <f>ROUND(I333*H333,2)</f>
        <v>0</v>
      </c>
      <c r="K333" s="181" t="s">
        <v>1</v>
      </c>
      <c r="L333" s="186"/>
      <c r="M333" s="187" t="s">
        <v>1</v>
      </c>
      <c r="N333" s="188" t="s">
        <v>41</v>
      </c>
      <c r="P333" s="142">
        <f>O333*H333</f>
        <v>0</v>
      </c>
      <c r="Q333" s="142">
        <v>1.6899999999999998E-2</v>
      </c>
      <c r="R333" s="142">
        <f>Q333*H333</f>
        <v>2.4251499999999999</v>
      </c>
      <c r="S333" s="142">
        <v>0</v>
      </c>
      <c r="T333" s="143">
        <f>S333*H333</f>
        <v>0</v>
      </c>
      <c r="AR333" s="144" t="s">
        <v>146</v>
      </c>
      <c r="AT333" s="144" t="s">
        <v>455</v>
      </c>
      <c r="AU333" s="144" t="s">
        <v>86</v>
      </c>
      <c r="AY333" s="17" t="s">
        <v>130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7" t="s">
        <v>84</v>
      </c>
      <c r="BK333" s="145">
        <f>ROUND(I333*H333,2)</f>
        <v>0</v>
      </c>
      <c r="BL333" s="17" t="s">
        <v>137</v>
      </c>
      <c r="BM333" s="144" t="s">
        <v>1369</v>
      </c>
    </row>
    <row r="334" spans="2:65" s="11" customFormat="1" ht="22.9" customHeight="1">
      <c r="B334" s="120"/>
      <c r="D334" s="121" t="s">
        <v>75</v>
      </c>
      <c r="E334" s="130" t="s">
        <v>825</v>
      </c>
      <c r="F334" s="130" t="s">
        <v>826</v>
      </c>
      <c r="I334" s="123"/>
      <c r="J334" s="131">
        <f>BK334</f>
        <v>0</v>
      </c>
      <c r="L334" s="120"/>
      <c r="M334" s="125"/>
      <c r="P334" s="126">
        <f>SUM(P335:P340)</f>
        <v>0</v>
      </c>
      <c r="R334" s="126">
        <f>SUM(R335:R340)</f>
        <v>0</v>
      </c>
      <c r="T334" s="127">
        <f>SUM(T335:T340)</f>
        <v>0</v>
      </c>
      <c r="AR334" s="121" t="s">
        <v>84</v>
      </c>
      <c r="AT334" s="128" t="s">
        <v>75</v>
      </c>
      <c r="AU334" s="128" t="s">
        <v>84</v>
      </c>
      <c r="AY334" s="121" t="s">
        <v>130</v>
      </c>
      <c r="BK334" s="129">
        <f>SUM(BK335:BK340)</f>
        <v>0</v>
      </c>
    </row>
    <row r="335" spans="2:65" s="1" customFormat="1" ht="21.75" customHeight="1">
      <c r="B335" s="132"/>
      <c r="C335" s="133" t="s">
        <v>745</v>
      </c>
      <c r="D335" s="133" t="s">
        <v>133</v>
      </c>
      <c r="E335" s="134" t="s">
        <v>1370</v>
      </c>
      <c r="F335" s="135" t="s">
        <v>1371</v>
      </c>
      <c r="G335" s="136" t="s">
        <v>439</v>
      </c>
      <c r="H335" s="137">
        <v>85</v>
      </c>
      <c r="I335" s="138"/>
      <c r="J335" s="139">
        <f>ROUND(I335*H335,2)</f>
        <v>0</v>
      </c>
      <c r="K335" s="135" t="s">
        <v>192</v>
      </c>
      <c r="L335" s="32"/>
      <c r="M335" s="140" t="s">
        <v>1</v>
      </c>
      <c r="N335" s="141" t="s">
        <v>41</v>
      </c>
      <c r="P335" s="142">
        <f>O335*H335</f>
        <v>0</v>
      </c>
      <c r="Q335" s="142">
        <v>0</v>
      </c>
      <c r="R335" s="142">
        <f>Q335*H335</f>
        <v>0</v>
      </c>
      <c r="S335" s="142">
        <v>0</v>
      </c>
      <c r="T335" s="143">
        <f>S335*H335</f>
        <v>0</v>
      </c>
      <c r="AR335" s="144" t="s">
        <v>137</v>
      </c>
      <c r="AT335" s="144" t="s">
        <v>133</v>
      </c>
      <c r="AU335" s="144" t="s">
        <v>86</v>
      </c>
      <c r="AY335" s="17" t="s">
        <v>130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84</v>
      </c>
      <c r="BK335" s="145">
        <f>ROUND(I335*H335,2)</f>
        <v>0</v>
      </c>
      <c r="BL335" s="17" t="s">
        <v>137</v>
      </c>
      <c r="BM335" s="144" t="s">
        <v>1372</v>
      </c>
    </row>
    <row r="336" spans="2:65" s="13" customFormat="1" ht="11.25">
      <c r="B336" s="158"/>
      <c r="D336" s="152" t="s">
        <v>194</v>
      </c>
      <c r="E336" s="159" t="s">
        <v>1</v>
      </c>
      <c r="F336" s="160" t="s">
        <v>1373</v>
      </c>
      <c r="H336" s="161">
        <v>85</v>
      </c>
      <c r="I336" s="162"/>
      <c r="L336" s="158"/>
      <c r="M336" s="163"/>
      <c r="T336" s="164"/>
      <c r="AT336" s="159" t="s">
        <v>194</v>
      </c>
      <c r="AU336" s="159" t="s">
        <v>86</v>
      </c>
      <c r="AV336" s="13" t="s">
        <v>86</v>
      </c>
      <c r="AW336" s="13" t="s">
        <v>32</v>
      </c>
      <c r="AX336" s="13" t="s">
        <v>84</v>
      </c>
      <c r="AY336" s="159" t="s">
        <v>130</v>
      </c>
    </row>
    <row r="337" spans="2:65" s="1" customFormat="1" ht="24.2" customHeight="1">
      <c r="B337" s="132"/>
      <c r="C337" s="133" t="s">
        <v>749</v>
      </c>
      <c r="D337" s="133" t="s">
        <v>133</v>
      </c>
      <c r="E337" s="134" t="s">
        <v>1374</v>
      </c>
      <c r="F337" s="135" t="s">
        <v>1375</v>
      </c>
      <c r="G337" s="136" t="s">
        <v>439</v>
      </c>
      <c r="H337" s="137">
        <v>1275</v>
      </c>
      <c r="I337" s="138"/>
      <c r="J337" s="139">
        <f>ROUND(I337*H337,2)</f>
        <v>0</v>
      </c>
      <c r="K337" s="135" t="s">
        <v>192</v>
      </c>
      <c r="L337" s="32"/>
      <c r="M337" s="140" t="s">
        <v>1</v>
      </c>
      <c r="N337" s="141" t="s">
        <v>41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137</v>
      </c>
      <c r="AT337" s="144" t="s">
        <v>133</v>
      </c>
      <c r="AU337" s="144" t="s">
        <v>86</v>
      </c>
      <c r="AY337" s="17" t="s">
        <v>130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7" t="s">
        <v>84</v>
      </c>
      <c r="BK337" s="145">
        <f>ROUND(I337*H337,2)</f>
        <v>0</v>
      </c>
      <c r="BL337" s="17" t="s">
        <v>137</v>
      </c>
      <c r="BM337" s="144" t="s">
        <v>1376</v>
      </c>
    </row>
    <row r="338" spans="2:65" s="13" customFormat="1" ht="11.25">
      <c r="B338" s="158"/>
      <c r="D338" s="152" t="s">
        <v>194</v>
      </c>
      <c r="F338" s="160" t="s">
        <v>1377</v>
      </c>
      <c r="H338" s="161">
        <v>1275</v>
      </c>
      <c r="I338" s="162"/>
      <c r="L338" s="158"/>
      <c r="M338" s="163"/>
      <c r="T338" s="164"/>
      <c r="AT338" s="159" t="s">
        <v>194</v>
      </c>
      <c r="AU338" s="159" t="s">
        <v>86</v>
      </c>
      <c r="AV338" s="13" t="s">
        <v>86</v>
      </c>
      <c r="AW338" s="13" t="s">
        <v>3</v>
      </c>
      <c r="AX338" s="13" t="s">
        <v>84</v>
      </c>
      <c r="AY338" s="159" t="s">
        <v>130</v>
      </c>
    </row>
    <row r="339" spans="2:65" s="1" customFormat="1" ht="33" customHeight="1">
      <c r="B339" s="132"/>
      <c r="C339" s="133" t="s">
        <v>755</v>
      </c>
      <c r="D339" s="133" t="s">
        <v>133</v>
      </c>
      <c r="E339" s="134" t="s">
        <v>1378</v>
      </c>
      <c r="F339" s="135" t="s">
        <v>1379</v>
      </c>
      <c r="G339" s="136" t="s">
        <v>439</v>
      </c>
      <c r="H339" s="137">
        <v>85</v>
      </c>
      <c r="I339" s="138"/>
      <c r="J339" s="139">
        <f>ROUND(I339*H339,2)</f>
        <v>0</v>
      </c>
      <c r="K339" s="135" t="s">
        <v>192</v>
      </c>
      <c r="L339" s="32"/>
      <c r="M339" s="140" t="s">
        <v>1</v>
      </c>
      <c r="N339" s="141" t="s">
        <v>41</v>
      </c>
      <c r="P339" s="142">
        <f>O339*H339</f>
        <v>0</v>
      </c>
      <c r="Q339" s="142">
        <v>0</v>
      </c>
      <c r="R339" s="142">
        <f>Q339*H339</f>
        <v>0</v>
      </c>
      <c r="S339" s="142">
        <v>0</v>
      </c>
      <c r="T339" s="143">
        <f>S339*H339</f>
        <v>0</v>
      </c>
      <c r="AR339" s="144" t="s">
        <v>137</v>
      </c>
      <c r="AT339" s="144" t="s">
        <v>133</v>
      </c>
      <c r="AU339" s="144" t="s">
        <v>86</v>
      </c>
      <c r="AY339" s="17" t="s">
        <v>130</v>
      </c>
      <c r="BE339" s="145">
        <f>IF(N339="základní",J339,0)</f>
        <v>0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7" t="s">
        <v>84</v>
      </c>
      <c r="BK339" s="145">
        <f>ROUND(I339*H339,2)</f>
        <v>0</v>
      </c>
      <c r="BL339" s="17" t="s">
        <v>137</v>
      </c>
      <c r="BM339" s="144" t="s">
        <v>1380</v>
      </c>
    </row>
    <row r="340" spans="2:65" s="13" customFormat="1" ht="11.25">
      <c r="B340" s="158"/>
      <c r="D340" s="152" t="s">
        <v>194</v>
      </c>
      <c r="E340" s="159" t="s">
        <v>1</v>
      </c>
      <c r="F340" s="160" t="s">
        <v>1373</v>
      </c>
      <c r="H340" s="161">
        <v>85</v>
      </c>
      <c r="I340" s="162"/>
      <c r="L340" s="158"/>
      <c r="M340" s="163"/>
      <c r="T340" s="164"/>
      <c r="AT340" s="159" t="s">
        <v>194</v>
      </c>
      <c r="AU340" s="159" t="s">
        <v>86</v>
      </c>
      <c r="AV340" s="13" t="s">
        <v>86</v>
      </c>
      <c r="AW340" s="13" t="s">
        <v>32</v>
      </c>
      <c r="AX340" s="13" t="s">
        <v>84</v>
      </c>
      <c r="AY340" s="159" t="s">
        <v>130</v>
      </c>
    </row>
    <row r="341" spans="2:65" s="11" customFormat="1" ht="22.9" customHeight="1">
      <c r="B341" s="120"/>
      <c r="D341" s="121" t="s">
        <v>75</v>
      </c>
      <c r="E341" s="130" t="s">
        <v>891</v>
      </c>
      <c r="F341" s="130" t="s">
        <v>892</v>
      </c>
      <c r="I341" s="123"/>
      <c r="J341" s="131">
        <f>BK341</f>
        <v>0</v>
      </c>
      <c r="L341" s="120"/>
      <c r="M341" s="125"/>
      <c r="P341" s="126">
        <f>P342</f>
        <v>0</v>
      </c>
      <c r="R341" s="126">
        <f>R342</f>
        <v>0</v>
      </c>
      <c r="T341" s="127">
        <f>T342</f>
        <v>0</v>
      </c>
      <c r="AR341" s="121" t="s">
        <v>84</v>
      </c>
      <c r="AT341" s="128" t="s">
        <v>75</v>
      </c>
      <c r="AU341" s="128" t="s">
        <v>84</v>
      </c>
      <c r="AY341" s="121" t="s">
        <v>130</v>
      </c>
      <c r="BK341" s="129">
        <f>BK342</f>
        <v>0</v>
      </c>
    </row>
    <row r="342" spans="2:65" s="1" customFormat="1" ht="24.2" customHeight="1">
      <c r="B342" s="132"/>
      <c r="C342" s="133" t="s">
        <v>761</v>
      </c>
      <c r="D342" s="133" t="s">
        <v>133</v>
      </c>
      <c r="E342" s="134" t="s">
        <v>1381</v>
      </c>
      <c r="F342" s="135" t="s">
        <v>1382</v>
      </c>
      <c r="G342" s="136" t="s">
        <v>439</v>
      </c>
      <c r="H342" s="137">
        <v>813.39599999999996</v>
      </c>
      <c r="I342" s="138"/>
      <c r="J342" s="139">
        <f>ROUND(I342*H342,2)</f>
        <v>0</v>
      </c>
      <c r="K342" s="135" t="s">
        <v>192</v>
      </c>
      <c r="L342" s="32"/>
      <c r="M342" s="140" t="s">
        <v>1</v>
      </c>
      <c r="N342" s="141" t="s">
        <v>41</v>
      </c>
      <c r="P342" s="142">
        <f>O342*H342</f>
        <v>0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44" t="s">
        <v>137</v>
      </c>
      <c r="AT342" s="144" t="s">
        <v>133</v>
      </c>
      <c r="AU342" s="144" t="s">
        <v>86</v>
      </c>
      <c r="AY342" s="17" t="s">
        <v>130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7" t="s">
        <v>84</v>
      </c>
      <c r="BK342" s="145">
        <f>ROUND(I342*H342,2)</f>
        <v>0</v>
      </c>
      <c r="BL342" s="17" t="s">
        <v>137</v>
      </c>
      <c r="BM342" s="144" t="s">
        <v>1383</v>
      </c>
    </row>
    <row r="343" spans="2:65" s="11" customFormat="1" ht="25.9" customHeight="1">
      <c r="B343" s="120"/>
      <c r="D343" s="121" t="s">
        <v>75</v>
      </c>
      <c r="E343" s="122" t="s">
        <v>1384</v>
      </c>
      <c r="F343" s="122" t="s">
        <v>1385</v>
      </c>
      <c r="I343" s="123"/>
      <c r="J343" s="124">
        <f>BK343</f>
        <v>0</v>
      </c>
      <c r="L343" s="120"/>
      <c r="M343" s="125"/>
      <c r="P343" s="126">
        <f>P344</f>
        <v>0</v>
      </c>
      <c r="R343" s="126">
        <f>R344</f>
        <v>0.10607999999999999</v>
      </c>
      <c r="T343" s="127">
        <f>T344</f>
        <v>0</v>
      </c>
      <c r="AR343" s="121" t="s">
        <v>86</v>
      </c>
      <c r="AT343" s="128" t="s">
        <v>75</v>
      </c>
      <c r="AU343" s="128" t="s">
        <v>76</v>
      </c>
      <c r="AY343" s="121" t="s">
        <v>130</v>
      </c>
      <c r="BK343" s="129">
        <f>BK344</f>
        <v>0</v>
      </c>
    </row>
    <row r="344" spans="2:65" s="11" customFormat="1" ht="22.9" customHeight="1">
      <c r="B344" s="120"/>
      <c r="D344" s="121" t="s">
        <v>75</v>
      </c>
      <c r="E344" s="130" t="s">
        <v>1386</v>
      </c>
      <c r="F344" s="130" t="s">
        <v>1387</v>
      </c>
      <c r="I344" s="123"/>
      <c r="J344" s="131">
        <f>BK344</f>
        <v>0</v>
      </c>
      <c r="L344" s="120"/>
      <c r="M344" s="125"/>
      <c r="P344" s="126">
        <f>SUM(P345:P346)</f>
        <v>0</v>
      </c>
      <c r="R344" s="126">
        <f>SUM(R345:R346)</f>
        <v>0.10607999999999999</v>
      </c>
      <c r="T344" s="127">
        <f>SUM(T345:T346)</f>
        <v>0</v>
      </c>
      <c r="AR344" s="121" t="s">
        <v>86</v>
      </c>
      <c r="AT344" s="128" t="s">
        <v>75</v>
      </c>
      <c r="AU344" s="128" t="s">
        <v>84</v>
      </c>
      <c r="AY344" s="121" t="s">
        <v>130</v>
      </c>
      <c r="BK344" s="129">
        <f>SUM(BK345:BK346)</f>
        <v>0</v>
      </c>
    </row>
    <row r="345" spans="2:65" s="1" customFormat="1" ht="16.5" customHeight="1">
      <c r="B345" s="132"/>
      <c r="C345" s="133" t="s">
        <v>767</v>
      </c>
      <c r="D345" s="133" t="s">
        <v>133</v>
      </c>
      <c r="E345" s="134" t="s">
        <v>1388</v>
      </c>
      <c r="F345" s="135" t="s">
        <v>1389</v>
      </c>
      <c r="G345" s="136" t="s">
        <v>163</v>
      </c>
      <c r="H345" s="137">
        <v>4</v>
      </c>
      <c r="I345" s="138"/>
      <c r="J345" s="139">
        <f>ROUND(I345*H345,2)</f>
        <v>0</v>
      </c>
      <c r="K345" s="135" t="s">
        <v>192</v>
      </c>
      <c r="L345" s="32"/>
      <c r="M345" s="140" t="s">
        <v>1</v>
      </c>
      <c r="N345" s="141" t="s">
        <v>41</v>
      </c>
      <c r="P345" s="142">
        <f>O345*H345</f>
        <v>0</v>
      </c>
      <c r="Q345" s="142">
        <v>2.6519999999999998E-2</v>
      </c>
      <c r="R345" s="142">
        <f>Q345*H345</f>
        <v>0.10607999999999999</v>
      </c>
      <c r="S345" s="142">
        <v>0</v>
      </c>
      <c r="T345" s="143">
        <f>S345*H345</f>
        <v>0</v>
      </c>
      <c r="AR345" s="144" t="s">
        <v>159</v>
      </c>
      <c r="AT345" s="144" t="s">
        <v>133</v>
      </c>
      <c r="AU345" s="144" t="s">
        <v>86</v>
      </c>
      <c r="AY345" s="17" t="s">
        <v>130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7" t="s">
        <v>84</v>
      </c>
      <c r="BK345" s="145">
        <f>ROUND(I345*H345,2)</f>
        <v>0</v>
      </c>
      <c r="BL345" s="17" t="s">
        <v>159</v>
      </c>
      <c r="BM345" s="144" t="s">
        <v>1390</v>
      </c>
    </row>
    <row r="346" spans="2:65" s="13" customFormat="1" ht="11.25">
      <c r="B346" s="158"/>
      <c r="D346" s="152" t="s">
        <v>194</v>
      </c>
      <c r="E346" s="159" t="s">
        <v>1</v>
      </c>
      <c r="F346" s="160" t="s">
        <v>1155</v>
      </c>
      <c r="H346" s="161">
        <v>4</v>
      </c>
      <c r="I346" s="162"/>
      <c r="L346" s="158"/>
      <c r="M346" s="190"/>
      <c r="N346" s="191"/>
      <c r="O346" s="191"/>
      <c r="P346" s="191"/>
      <c r="Q346" s="191"/>
      <c r="R346" s="191"/>
      <c r="S346" s="191"/>
      <c r="T346" s="192"/>
      <c r="AT346" s="159" t="s">
        <v>194</v>
      </c>
      <c r="AU346" s="159" t="s">
        <v>86</v>
      </c>
      <c r="AV346" s="13" t="s">
        <v>86</v>
      </c>
      <c r="AW346" s="13" t="s">
        <v>32</v>
      </c>
      <c r="AX346" s="13" t="s">
        <v>84</v>
      </c>
      <c r="AY346" s="159" t="s">
        <v>130</v>
      </c>
    </row>
    <row r="347" spans="2:65" s="1" customFormat="1" ht="6.95" customHeight="1">
      <c r="B347" s="44"/>
      <c r="C347" s="45"/>
      <c r="D347" s="45"/>
      <c r="E347" s="45"/>
      <c r="F347" s="45"/>
      <c r="G347" s="45"/>
      <c r="H347" s="45"/>
      <c r="I347" s="45"/>
      <c r="J347" s="45"/>
      <c r="K347" s="45"/>
      <c r="L347" s="32"/>
    </row>
  </sheetData>
  <autoFilter ref="C125:K346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17"/>
  <sheetViews>
    <sheetView showGridLines="0" topLeftCell="A191" workbookViewId="0">
      <selection activeCell="AA197" sqref="AA19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Rekonstrukce ulice Sportovní v Přelouči</v>
      </c>
      <c r="F7" s="244"/>
      <c r="G7" s="244"/>
      <c r="H7" s="244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1391</v>
      </c>
      <c r="F9" s="245"/>
      <c r="G9" s="245"/>
      <c r="H9" s="24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6" t="str">
        <f>'Rekapitulace stavby'!E14</f>
        <v>Vyplň údaj</v>
      </c>
      <c r="F18" s="226"/>
      <c r="G18" s="226"/>
      <c r="H18" s="22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1392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1392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ROUND((SUM(BE120:BE216)),  2)</f>
        <v>0</v>
      </c>
      <c r="I33" s="92">
        <v>0.21</v>
      </c>
      <c r="J33" s="91">
        <f>ROUND(((SUM(BE120:BE216))*I33),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ROUND((SUM(BF120:BF216)),  2)</f>
        <v>0</v>
      </c>
      <c r="I34" s="92">
        <v>0.12</v>
      </c>
      <c r="J34" s="91">
        <f>ROUND(((SUM(BF120:BF216))*I34),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ROUND((SUM(BG120:BG216)),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ROUND((SUM(BH120:BH216)),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ROUND((SUM(BI120:BI216)),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3" t="str">
        <f>E7</f>
        <v>Rekonstrukce ulice Sportovní v Přelouči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SO 401 - VEŘEJNÉ OSVĚTLENÍ</v>
      </c>
      <c r="F87" s="245"/>
      <c r="G87" s="245"/>
      <c r="H87" s="24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27. 11. 2023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Ing.Srba T.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Ing.Srba T.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106</v>
      </c>
      <c r="D94" s="93"/>
      <c r="E94" s="93"/>
      <c r="F94" s="93"/>
      <c r="G94" s="93"/>
      <c r="H94" s="93"/>
      <c r="I94" s="93"/>
      <c r="J94" s="102" t="s">
        <v>107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108</v>
      </c>
      <c r="J96" s="66">
        <f>J120</f>
        <v>0</v>
      </c>
      <c r="L96" s="32"/>
      <c r="AU96" s="17" t="s">
        <v>109</v>
      </c>
    </row>
    <row r="97" spans="2:12" s="8" customFormat="1" ht="24.95" customHeight="1">
      <c r="B97" s="104"/>
      <c r="D97" s="105" t="s">
        <v>1393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8" customFormat="1" ht="24.95" customHeight="1">
      <c r="B98" s="104"/>
      <c r="D98" s="105" t="s">
        <v>1394</v>
      </c>
      <c r="E98" s="106"/>
      <c r="F98" s="106"/>
      <c r="G98" s="106"/>
      <c r="H98" s="106"/>
      <c r="I98" s="106"/>
      <c r="J98" s="107">
        <f>J162</f>
        <v>0</v>
      </c>
      <c r="L98" s="104"/>
    </row>
    <row r="99" spans="2:12" s="8" customFormat="1" ht="24.95" customHeight="1">
      <c r="B99" s="104"/>
      <c r="D99" s="105" t="s">
        <v>1395</v>
      </c>
      <c r="E99" s="106"/>
      <c r="F99" s="106"/>
      <c r="G99" s="106"/>
      <c r="H99" s="106"/>
      <c r="I99" s="106"/>
      <c r="J99" s="107">
        <f>J190</f>
        <v>0</v>
      </c>
      <c r="L99" s="104"/>
    </row>
    <row r="100" spans="2:12" s="8" customFormat="1" ht="24.95" customHeight="1">
      <c r="B100" s="104"/>
      <c r="D100" s="105" t="s">
        <v>1396</v>
      </c>
      <c r="E100" s="106"/>
      <c r="F100" s="106"/>
      <c r="G100" s="106"/>
      <c r="H100" s="106"/>
      <c r="I100" s="106"/>
      <c r="J100" s="107">
        <f>J209</f>
        <v>0</v>
      </c>
      <c r="L100" s="104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114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43" t="str">
        <f>E7</f>
        <v>Rekonstrukce ulice Sportovní v Přelouči</v>
      </c>
      <c r="F110" s="244"/>
      <c r="G110" s="244"/>
      <c r="H110" s="244"/>
      <c r="L110" s="32"/>
    </row>
    <row r="111" spans="2:12" s="1" customFormat="1" ht="12" customHeight="1">
      <c r="B111" s="32"/>
      <c r="C111" s="27" t="s">
        <v>103</v>
      </c>
      <c r="L111" s="32"/>
    </row>
    <row r="112" spans="2:12" s="1" customFormat="1" ht="16.5" customHeight="1">
      <c r="B112" s="32"/>
      <c r="E112" s="204" t="str">
        <f>E9</f>
        <v>SO 401 - VEŘEJNÉ OSVĚTLENÍ</v>
      </c>
      <c r="F112" s="245"/>
      <c r="G112" s="245"/>
      <c r="H112" s="245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Přelouč</v>
      </c>
      <c r="I114" s="27" t="s">
        <v>22</v>
      </c>
      <c r="J114" s="52" t="str">
        <f>IF(J12="","",J12)</f>
        <v>27. 11. 2023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>Město Přelouč</v>
      </c>
      <c r="I116" s="27" t="s">
        <v>30</v>
      </c>
      <c r="J116" s="30" t="str">
        <f>E21</f>
        <v>Ing.Srba T.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33</v>
      </c>
      <c r="J117" s="30" t="str">
        <f>E24</f>
        <v>Ing.Srba T.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115</v>
      </c>
      <c r="D119" s="114" t="s">
        <v>61</v>
      </c>
      <c r="E119" s="114" t="s">
        <v>57</v>
      </c>
      <c r="F119" s="114" t="s">
        <v>58</v>
      </c>
      <c r="G119" s="114" t="s">
        <v>116</v>
      </c>
      <c r="H119" s="114" t="s">
        <v>117</v>
      </c>
      <c r="I119" s="114" t="s">
        <v>118</v>
      </c>
      <c r="J119" s="114" t="s">
        <v>107</v>
      </c>
      <c r="K119" s="115" t="s">
        <v>119</v>
      </c>
      <c r="L119" s="112"/>
      <c r="M119" s="59" t="s">
        <v>1</v>
      </c>
      <c r="N119" s="60" t="s">
        <v>40</v>
      </c>
      <c r="O119" s="60" t="s">
        <v>120</v>
      </c>
      <c r="P119" s="60" t="s">
        <v>121</v>
      </c>
      <c r="Q119" s="60" t="s">
        <v>122</v>
      </c>
      <c r="R119" s="60" t="s">
        <v>123</v>
      </c>
      <c r="S119" s="60" t="s">
        <v>124</v>
      </c>
      <c r="T119" s="61" t="s">
        <v>125</v>
      </c>
    </row>
    <row r="120" spans="2:65" s="1" customFormat="1" ht="22.9" customHeight="1">
      <c r="B120" s="32"/>
      <c r="C120" s="64" t="s">
        <v>126</v>
      </c>
      <c r="J120" s="116">
        <f>BK120</f>
        <v>0</v>
      </c>
      <c r="L120" s="32"/>
      <c r="M120" s="62"/>
      <c r="N120" s="53"/>
      <c r="O120" s="53"/>
      <c r="P120" s="117">
        <f>P121+P162+P190+P209</f>
        <v>0</v>
      </c>
      <c r="Q120" s="53"/>
      <c r="R120" s="117">
        <f>R121+R162+R190+R209</f>
        <v>0</v>
      </c>
      <c r="S120" s="53"/>
      <c r="T120" s="118">
        <f>T121+T162+T190+T209</f>
        <v>0</v>
      </c>
      <c r="AT120" s="17" t="s">
        <v>75</v>
      </c>
      <c r="AU120" s="17" t="s">
        <v>109</v>
      </c>
      <c r="BK120" s="119">
        <f>BK121+BK162+BK190+BK209</f>
        <v>0</v>
      </c>
    </row>
    <row r="121" spans="2:65" s="11" customFormat="1" ht="25.9" customHeight="1">
      <c r="B121" s="120"/>
      <c r="D121" s="121" t="s">
        <v>75</v>
      </c>
      <c r="E121" s="122" t="s">
        <v>1397</v>
      </c>
      <c r="F121" s="122" t="s">
        <v>1398</v>
      </c>
      <c r="I121" s="123"/>
      <c r="J121" s="124">
        <f>BK121</f>
        <v>0</v>
      </c>
      <c r="L121" s="120"/>
      <c r="M121" s="125"/>
      <c r="P121" s="126">
        <f>SUM(P122:P161)</f>
        <v>0</v>
      </c>
      <c r="R121" s="126">
        <f>SUM(R122:R161)</f>
        <v>0</v>
      </c>
      <c r="T121" s="127">
        <f>SUM(T122:T161)</f>
        <v>0</v>
      </c>
      <c r="AR121" s="121" t="s">
        <v>84</v>
      </c>
      <c r="AT121" s="128" t="s">
        <v>75</v>
      </c>
      <c r="AU121" s="128" t="s">
        <v>76</v>
      </c>
      <c r="AY121" s="121" t="s">
        <v>130</v>
      </c>
      <c r="BK121" s="129">
        <f>SUM(BK122:BK161)</f>
        <v>0</v>
      </c>
    </row>
    <row r="122" spans="2:65" s="1" customFormat="1" ht="21.75" customHeight="1">
      <c r="B122" s="132"/>
      <c r="C122" s="133" t="s">
        <v>84</v>
      </c>
      <c r="D122" s="133" t="s">
        <v>133</v>
      </c>
      <c r="E122" s="134" t="s">
        <v>1399</v>
      </c>
      <c r="F122" s="135" t="s">
        <v>1400</v>
      </c>
      <c r="G122" s="136" t="s">
        <v>163</v>
      </c>
      <c r="H122" s="137">
        <v>23</v>
      </c>
      <c r="I122" s="138"/>
      <c r="J122" s="139">
        <f>ROUND(I122*H122,2)</f>
        <v>0</v>
      </c>
      <c r="K122" s="135" t="s">
        <v>1</v>
      </c>
      <c r="L122" s="32"/>
      <c r="M122" s="140" t="s">
        <v>1</v>
      </c>
      <c r="N122" s="141" t="s">
        <v>41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137</v>
      </c>
      <c r="AT122" s="144" t="s">
        <v>133</v>
      </c>
      <c r="AU122" s="144" t="s">
        <v>84</v>
      </c>
      <c r="AY122" s="17" t="s">
        <v>130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7" t="s">
        <v>84</v>
      </c>
      <c r="BK122" s="145">
        <f>ROUND(I122*H122,2)</f>
        <v>0</v>
      </c>
      <c r="BL122" s="17" t="s">
        <v>137</v>
      </c>
      <c r="BM122" s="144" t="s">
        <v>86</v>
      </c>
    </row>
    <row r="123" spans="2:65" s="1" customFormat="1" ht="24.2" customHeight="1">
      <c r="B123" s="132"/>
      <c r="C123" s="179" t="s">
        <v>86</v>
      </c>
      <c r="D123" s="179" t="s">
        <v>455</v>
      </c>
      <c r="E123" s="180" t="s">
        <v>1401</v>
      </c>
      <c r="F123" s="181" t="s">
        <v>1402</v>
      </c>
      <c r="G123" s="182" t="s">
        <v>163</v>
      </c>
      <c r="H123" s="183">
        <v>8</v>
      </c>
      <c r="I123" s="184"/>
      <c r="J123" s="185">
        <f>ROUND(I123*H123,2)</f>
        <v>0</v>
      </c>
      <c r="K123" s="181" t="s">
        <v>1</v>
      </c>
      <c r="L123" s="186"/>
      <c r="M123" s="187" t="s">
        <v>1</v>
      </c>
      <c r="N123" s="188" t="s">
        <v>41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146</v>
      </c>
      <c r="AT123" s="144" t="s">
        <v>455</v>
      </c>
      <c r="AU123" s="144" t="s">
        <v>84</v>
      </c>
      <c r="AY123" s="17" t="s">
        <v>130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84</v>
      </c>
      <c r="BK123" s="145">
        <f>ROUND(I123*H123,2)</f>
        <v>0</v>
      </c>
      <c r="BL123" s="17" t="s">
        <v>137</v>
      </c>
      <c r="BM123" s="144" t="s">
        <v>137</v>
      </c>
    </row>
    <row r="124" spans="2:65" s="1" customFormat="1" ht="19.5">
      <c r="B124" s="32"/>
      <c r="D124" s="152" t="s">
        <v>1403</v>
      </c>
      <c r="F124" s="193" t="s">
        <v>1404</v>
      </c>
      <c r="I124" s="194"/>
      <c r="L124" s="32"/>
      <c r="M124" s="195"/>
      <c r="T124" s="56"/>
      <c r="AT124" s="17" t="s">
        <v>1403</v>
      </c>
      <c r="AU124" s="17" t="s">
        <v>84</v>
      </c>
    </row>
    <row r="125" spans="2:65" s="1" customFormat="1" ht="24.2" customHeight="1">
      <c r="B125" s="132"/>
      <c r="C125" s="179" t="s">
        <v>140</v>
      </c>
      <c r="D125" s="179" t="s">
        <v>455</v>
      </c>
      <c r="E125" s="180" t="s">
        <v>1405</v>
      </c>
      <c r="F125" s="181" t="s">
        <v>1406</v>
      </c>
      <c r="G125" s="182" t="s">
        <v>163</v>
      </c>
      <c r="H125" s="183">
        <v>6</v>
      </c>
      <c r="I125" s="184"/>
      <c r="J125" s="185">
        <f>ROUND(I125*H125,2)</f>
        <v>0</v>
      </c>
      <c r="K125" s="181" t="s">
        <v>1</v>
      </c>
      <c r="L125" s="186"/>
      <c r="M125" s="187" t="s">
        <v>1</v>
      </c>
      <c r="N125" s="188" t="s">
        <v>41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146</v>
      </c>
      <c r="AT125" s="144" t="s">
        <v>455</v>
      </c>
      <c r="AU125" s="144" t="s">
        <v>84</v>
      </c>
      <c r="AY125" s="17" t="s">
        <v>130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84</v>
      </c>
      <c r="BK125" s="145">
        <f>ROUND(I125*H125,2)</f>
        <v>0</v>
      </c>
      <c r="BL125" s="17" t="s">
        <v>137</v>
      </c>
      <c r="BM125" s="144" t="s">
        <v>143</v>
      </c>
    </row>
    <row r="126" spans="2:65" s="1" customFormat="1" ht="19.5">
      <c r="B126" s="32"/>
      <c r="D126" s="152" t="s">
        <v>1403</v>
      </c>
      <c r="F126" s="193" t="s">
        <v>1404</v>
      </c>
      <c r="I126" s="194"/>
      <c r="L126" s="32"/>
      <c r="M126" s="195"/>
      <c r="T126" s="56"/>
      <c r="AT126" s="17" t="s">
        <v>1403</v>
      </c>
      <c r="AU126" s="17" t="s">
        <v>84</v>
      </c>
    </row>
    <row r="127" spans="2:65" s="1" customFormat="1" ht="24.2" customHeight="1">
      <c r="B127" s="132"/>
      <c r="C127" s="179" t="s">
        <v>137</v>
      </c>
      <c r="D127" s="179" t="s">
        <v>455</v>
      </c>
      <c r="E127" s="180" t="s">
        <v>1407</v>
      </c>
      <c r="F127" s="181" t="s">
        <v>1408</v>
      </c>
      <c r="G127" s="182" t="s">
        <v>163</v>
      </c>
      <c r="H127" s="183">
        <v>4</v>
      </c>
      <c r="I127" s="184"/>
      <c r="J127" s="185">
        <f>ROUND(I127*H127,2)</f>
        <v>0</v>
      </c>
      <c r="K127" s="181" t="s">
        <v>1</v>
      </c>
      <c r="L127" s="186"/>
      <c r="M127" s="187" t="s">
        <v>1</v>
      </c>
      <c r="N127" s="188" t="s">
        <v>41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146</v>
      </c>
      <c r="AT127" s="144" t="s">
        <v>455</v>
      </c>
      <c r="AU127" s="144" t="s">
        <v>84</v>
      </c>
      <c r="AY127" s="17" t="s">
        <v>130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84</v>
      </c>
      <c r="BK127" s="145">
        <f>ROUND(I127*H127,2)</f>
        <v>0</v>
      </c>
      <c r="BL127" s="17" t="s">
        <v>137</v>
      </c>
      <c r="BM127" s="144" t="s">
        <v>146</v>
      </c>
    </row>
    <row r="128" spans="2:65" s="1" customFormat="1" ht="19.5">
      <c r="B128" s="32"/>
      <c r="D128" s="152" t="s">
        <v>1403</v>
      </c>
      <c r="F128" s="193" t="s">
        <v>1404</v>
      </c>
      <c r="I128" s="194"/>
      <c r="L128" s="32"/>
      <c r="M128" s="195"/>
      <c r="T128" s="56"/>
      <c r="AT128" s="17" t="s">
        <v>1403</v>
      </c>
      <c r="AU128" s="17" t="s">
        <v>84</v>
      </c>
    </row>
    <row r="129" spans="2:65" s="1" customFormat="1" ht="24.2" customHeight="1">
      <c r="B129" s="132"/>
      <c r="C129" s="179" t="s">
        <v>129</v>
      </c>
      <c r="D129" s="179" t="s">
        <v>455</v>
      </c>
      <c r="E129" s="180" t="s">
        <v>1409</v>
      </c>
      <c r="F129" s="181" t="s">
        <v>1410</v>
      </c>
      <c r="G129" s="182" t="s">
        <v>163</v>
      </c>
      <c r="H129" s="183">
        <v>1</v>
      </c>
      <c r="I129" s="184"/>
      <c r="J129" s="185">
        <f>ROUND(I129*H129,2)</f>
        <v>0</v>
      </c>
      <c r="K129" s="181" t="s">
        <v>1</v>
      </c>
      <c r="L129" s="186"/>
      <c r="M129" s="187" t="s">
        <v>1</v>
      </c>
      <c r="N129" s="188" t="s">
        <v>41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146</v>
      </c>
      <c r="AT129" s="144" t="s">
        <v>455</v>
      </c>
      <c r="AU129" s="144" t="s">
        <v>84</v>
      </c>
      <c r="AY129" s="17" t="s">
        <v>130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84</v>
      </c>
      <c r="BK129" s="145">
        <f>ROUND(I129*H129,2)</f>
        <v>0</v>
      </c>
      <c r="BL129" s="17" t="s">
        <v>137</v>
      </c>
      <c r="BM129" s="144" t="s">
        <v>150</v>
      </c>
    </row>
    <row r="130" spans="2:65" s="1" customFormat="1" ht="19.5">
      <c r="B130" s="32"/>
      <c r="D130" s="152" t="s">
        <v>1403</v>
      </c>
      <c r="F130" s="193" t="s">
        <v>1404</v>
      </c>
      <c r="I130" s="194"/>
      <c r="L130" s="32"/>
      <c r="M130" s="195"/>
      <c r="T130" s="56"/>
      <c r="AT130" s="17" t="s">
        <v>1403</v>
      </c>
      <c r="AU130" s="17" t="s">
        <v>84</v>
      </c>
    </row>
    <row r="131" spans="2:65" s="1" customFormat="1" ht="24.2" customHeight="1">
      <c r="B131" s="132"/>
      <c r="C131" s="179" t="s">
        <v>143</v>
      </c>
      <c r="D131" s="179" t="s">
        <v>455</v>
      </c>
      <c r="E131" s="180" t="s">
        <v>1411</v>
      </c>
      <c r="F131" s="181" t="s">
        <v>1412</v>
      </c>
      <c r="G131" s="182" t="s">
        <v>163</v>
      </c>
      <c r="H131" s="183">
        <v>3</v>
      </c>
      <c r="I131" s="184"/>
      <c r="J131" s="185">
        <f>ROUND(I131*H131,2)</f>
        <v>0</v>
      </c>
      <c r="K131" s="181" t="s">
        <v>1</v>
      </c>
      <c r="L131" s="186"/>
      <c r="M131" s="187" t="s">
        <v>1</v>
      </c>
      <c r="N131" s="188" t="s">
        <v>41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146</v>
      </c>
      <c r="AT131" s="144" t="s">
        <v>455</v>
      </c>
      <c r="AU131" s="144" t="s">
        <v>84</v>
      </c>
      <c r="AY131" s="17" t="s">
        <v>130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84</v>
      </c>
      <c r="BK131" s="145">
        <f>ROUND(I131*H131,2)</f>
        <v>0</v>
      </c>
      <c r="BL131" s="17" t="s">
        <v>137</v>
      </c>
      <c r="BM131" s="144" t="s">
        <v>8</v>
      </c>
    </row>
    <row r="132" spans="2:65" s="1" customFormat="1" ht="19.5">
      <c r="B132" s="32"/>
      <c r="D132" s="152" t="s">
        <v>1403</v>
      </c>
      <c r="F132" s="193" t="s">
        <v>1404</v>
      </c>
      <c r="I132" s="194"/>
      <c r="L132" s="32"/>
      <c r="M132" s="195"/>
      <c r="T132" s="56"/>
      <c r="AT132" s="17" t="s">
        <v>1403</v>
      </c>
      <c r="AU132" s="17" t="s">
        <v>84</v>
      </c>
    </row>
    <row r="133" spans="2:65" s="1" customFormat="1" ht="24.2" customHeight="1">
      <c r="B133" s="132"/>
      <c r="C133" s="179" t="s">
        <v>153</v>
      </c>
      <c r="D133" s="179" t="s">
        <v>455</v>
      </c>
      <c r="E133" s="180" t="s">
        <v>1413</v>
      </c>
      <c r="F133" s="181" t="s">
        <v>1414</v>
      </c>
      <c r="G133" s="182" t="s">
        <v>163</v>
      </c>
      <c r="H133" s="183">
        <v>1</v>
      </c>
      <c r="I133" s="184"/>
      <c r="J133" s="185">
        <f>ROUND(I133*H133,2)</f>
        <v>0</v>
      </c>
      <c r="K133" s="181" t="s">
        <v>1</v>
      </c>
      <c r="L133" s="186"/>
      <c r="M133" s="187" t="s">
        <v>1</v>
      </c>
      <c r="N133" s="188" t="s">
        <v>41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146</v>
      </c>
      <c r="AT133" s="144" t="s">
        <v>455</v>
      </c>
      <c r="AU133" s="144" t="s">
        <v>84</v>
      </c>
      <c r="AY133" s="17" t="s">
        <v>130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84</v>
      </c>
      <c r="BK133" s="145">
        <f>ROUND(I133*H133,2)</f>
        <v>0</v>
      </c>
      <c r="BL133" s="17" t="s">
        <v>137</v>
      </c>
      <c r="BM133" s="144" t="s">
        <v>156</v>
      </c>
    </row>
    <row r="134" spans="2:65" s="1" customFormat="1" ht="19.5">
      <c r="B134" s="32"/>
      <c r="D134" s="152" t="s">
        <v>1403</v>
      </c>
      <c r="F134" s="193" t="s">
        <v>1404</v>
      </c>
      <c r="I134" s="194"/>
      <c r="L134" s="32"/>
      <c r="M134" s="195"/>
      <c r="T134" s="56"/>
      <c r="AT134" s="17" t="s">
        <v>1403</v>
      </c>
      <c r="AU134" s="17" t="s">
        <v>84</v>
      </c>
    </row>
    <row r="135" spans="2:65" s="1" customFormat="1" ht="24.2" customHeight="1">
      <c r="B135" s="132"/>
      <c r="C135" s="133" t="s">
        <v>146</v>
      </c>
      <c r="D135" s="133" t="s">
        <v>133</v>
      </c>
      <c r="E135" s="134" t="s">
        <v>1415</v>
      </c>
      <c r="F135" s="135" t="s">
        <v>1416</v>
      </c>
      <c r="G135" s="136" t="s">
        <v>163</v>
      </c>
      <c r="H135" s="137">
        <v>23</v>
      </c>
      <c r="I135" s="138"/>
      <c r="J135" s="139">
        <f>ROUND(I135*H135,2)</f>
        <v>0</v>
      </c>
      <c r="K135" s="135" t="s">
        <v>1</v>
      </c>
      <c r="L135" s="32"/>
      <c r="M135" s="140" t="s">
        <v>1</v>
      </c>
      <c r="N135" s="141" t="s">
        <v>41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137</v>
      </c>
      <c r="AT135" s="144" t="s">
        <v>133</v>
      </c>
      <c r="AU135" s="144" t="s">
        <v>84</v>
      </c>
      <c r="AY135" s="17" t="s">
        <v>130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84</v>
      </c>
      <c r="BK135" s="145">
        <f>ROUND(I135*H135,2)</f>
        <v>0</v>
      </c>
      <c r="BL135" s="17" t="s">
        <v>137</v>
      </c>
      <c r="BM135" s="144" t="s">
        <v>159</v>
      </c>
    </row>
    <row r="136" spans="2:65" s="1" customFormat="1" ht="24.2" customHeight="1">
      <c r="B136" s="132"/>
      <c r="C136" s="179" t="s">
        <v>160</v>
      </c>
      <c r="D136" s="179" t="s">
        <v>455</v>
      </c>
      <c r="E136" s="180" t="s">
        <v>1417</v>
      </c>
      <c r="F136" s="181" t="s">
        <v>1418</v>
      </c>
      <c r="G136" s="182" t="s">
        <v>163</v>
      </c>
      <c r="H136" s="183">
        <v>23</v>
      </c>
      <c r="I136" s="184"/>
      <c r="J136" s="185">
        <f>ROUND(I136*H136,2)</f>
        <v>0</v>
      </c>
      <c r="K136" s="181" t="s">
        <v>1</v>
      </c>
      <c r="L136" s="186"/>
      <c r="M136" s="187" t="s">
        <v>1</v>
      </c>
      <c r="N136" s="188" t="s">
        <v>41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146</v>
      </c>
      <c r="AT136" s="144" t="s">
        <v>455</v>
      </c>
      <c r="AU136" s="144" t="s">
        <v>84</v>
      </c>
      <c r="AY136" s="17" t="s">
        <v>130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84</v>
      </c>
      <c r="BK136" s="145">
        <f>ROUND(I136*H136,2)</f>
        <v>0</v>
      </c>
      <c r="BL136" s="17" t="s">
        <v>137</v>
      </c>
      <c r="BM136" s="144" t="s">
        <v>164</v>
      </c>
    </row>
    <row r="137" spans="2:65" s="1" customFormat="1" ht="29.25">
      <c r="B137" s="32"/>
      <c r="D137" s="152" t="s">
        <v>1403</v>
      </c>
      <c r="F137" s="193" t="s">
        <v>1419</v>
      </c>
      <c r="I137" s="194"/>
      <c r="L137" s="32"/>
      <c r="M137" s="195"/>
      <c r="T137" s="56"/>
      <c r="AT137" s="17" t="s">
        <v>1403</v>
      </c>
      <c r="AU137" s="17" t="s">
        <v>84</v>
      </c>
    </row>
    <row r="138" spans="2:65" s="1" customFormat="1" ht="16.5" customHeight="1">
      <c r="B138" s="132"/>
      <c r="C138" s="133" t="s">
        <v>150</v>
      </c>
      <c r="D138" s="133" t="s">
        <v>133</v>
      </c>
      <c r="E138" s="134" t="s">
        <v>1420</v>
      </c>
      <c r="F138" s="135" t="s">
        <v>1421</v>
      </c>
      <c r="G138" s="136" t="s">
        <v>163</v>
      </c>
      <c r="H138" s="137">
        <v>25</v>
      </c>
      <c r="I138" s="138"/>
      <c r="J138" s="139">
        <f t="shared" ref="J138:J159" si="0">ROUND(I138*H138,2)</f>
        <v>0</v>
      </c>
      <c r="K138" s="135" t="s">
        <v>1</v>
      </c>
      <c r="L138" s="32"/>
      <c r="M138" s="140" t="s">
        <v>1</v>
      </c>
      <c r="N138" s="141" t="s">
        <v>41</v>
      </c>
      <c r="P138" s="142">
        <f t="shared" ref="P138:P159" si="1">O138*H138</f>
        <v>0</v>
      </c>
      <c r="Q138" s="142">
        <v>0</v>
      </c>
      <c r="R138" s="142">
        <f t="shared" ref="R138:R159" si="2">Q138*H138</f>
        <v>0</v>
      </c>
      <c r="S138" s="142">
        <v>0</v>
      </c>
      <c r="T138" s="143">
        <f t="shared" ref="T138:T159" si="3">S138*H138</f>
        <v>0</v>
      </c>
      <c r="AR138" s="144" t="s">
        <v>137</v>
      </c>
      <c r="AT138" s="144" t="s">
        <v>133</v>
      </c>
      <c r="AU138" s="144" t="s">
        <v>84</v>
      </c>
      <c r="AY138" s="17" t="s">
        <v>130</v>
      </c>
      <c r="BE138" s="145">
        <f t="shared" ref="BE138:BE159" si="4">IF(N138="základní",J138,0)</f>
        <v>0</v>
      </c>
      <c r="BF138" s="145">
        <f t="shared" ref="BF138:BF159" si="5">IF(N138="snížená",J138,0)</f>
        <v>0</v>
      </c>
      <c r="BG138" s="145">
        <f t="shared" ref="BG138:BG159" si="6">IF(N138="zákl. přenesená",J138,0)</f>
        <v>0</v>
      </c>
      <c r="BH138" s="145">
        <f t="shared" ref="BH138:BH159" si="7">IF(N138="sníž. přenesená",J138,0)</f>
        <v>0</v>
      </c>
      <c r="BI138" s="145">
        <f t="shared" ref="BI138:BI159" si="8">IF(N138="nulová",J138,0)</f>
        <v>0</v>
      </c>
      <c r="BJ138" s="17" t="s">
        <v>84</v>
      </c>
      <c r="BK138" s="145">
        <f t="shared" ref="BK138:BK159" si="9">ROUND(I138*H138,2)</f>
        <v>0</v>
      </c>
      <c r="BL138" s="17" t="s">
        <v>137</v>
      </c>
      <c r="BM138" s="144" t="s">
        <v>167</v>
      </c>
    </row>
    <row r="139" spans="2:65" s="1" customFormat="1" ht="24.2" customHeight="1">
      <c r="B139" s="132"/>
      <c r="C139" s="179" t="s">
        <v>170</v>
      </c>
      <c r="D139" s="179" t="s">
        <v>455</v>
      </c>
      <c r="E139" s="180" t="s">
        <v>1422</v>
      </c>
      <c r="F139" s="181" t="s">
        <v>1423</v>
      </c>
      <c r="G139" s="182" t="s">
        <v>163</v>
      </c>
      <c r="H139" s="183">
        <v>17</v>
      </c>
      <c r="I139" s="184"/>
      <c r="J139" s="185">
        <f t="shared" si="0"/>
        <v>0</v>
      </c>
      <c r="K139" s="181" t="s">
        <v>1</v>
      </c>
      <c r="L139" s="186"/>
      <c r="M139" s="187" t="s">
        <v>1</v>
      </c>
      <c r="N139" s="188" t="s">
        <v>41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146</v>
      </c>
      <c r="AT139" s="144" t="s">
        <v>455</v>
      </c>
      <c r="AU139" s="144" t="s">
        <v>84</v>
      </c>
      <c r="AY139" s="17" t="s">
        <v>130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7" t="s">
        <v>84</v>
      </c>
      <c r="BK139" s="145">
        <f t="shared" si="9"/>
        <v>0</v>
      </c>
      <c r="BL139" s="17" t="s">
        <v>137</v>
      </c>
      <c r="BM139" s="144" t="s">
        <v>173</v>
      </c>
    </row>
    <row r="140" spans="2:65" s="1" customFormat="1" ht="24.2" customHeight="1">
      <c r="B140" s="132"/>
      <c r="C140" s="179" t="s">
        <v>8</v>
      </c>
      <c r="D140" s="179" t="s">
        <v>455</v>
      </c>
      <c r="E140" s="180" t="s">
        <v>1424</v>
      </c>
      <c r="F140" s="181" t="s">
        <v>1425</v>
      </c>
      <c r="G140" s="182" t="s">
        <v>163</v>
      </c>
      <c r="H140" s="183">
        <v>8</v>
      </c>
      <c r="I140" s="184"/>
      <c r="J140" s="185">
        <f t="shared" si="0"/>
        <v>0</v>
      </c>
      <c r="K140" s="181" t="s">
        <v>1</v>
      </c>
      <c r="L140" s="186"/>
      <c r="M140" s="187" t="s">
        <v>1</v>
      </c>
      <c r="N140" s="188" t="s">
        <v>41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146</v>
      </c>
      <c r="AT140" s="144" t="s">
        <v>455</v>
      </c>
      <c r="AU140" s="144" t="s">
        <v>84</v>
      </c>
      <c r="AY140" s="17" t="s">
        <v>130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7" t="s">
        <v>84</v>
      </c>
      <c r="BK140" s="145">
        <f t="shared" si="9"/>
        <v>0</v>
      </c>
      <c r="BL140" s="17" t="s">
        <v>137</v>
      </c>
      <c r="BM140" s="144" t="s">
        <v>176</v>
      </c>
    </row>
    <row r="141" spans="2:65" s="1" customFormat="1" ht="24.2" customHeight="1">
      <c r="B141" s="132"/>
      <c r="C141" s="133" t="s">
        <v>246</v>
      </c>
      <c r="D141" s="133" t="s">
        <v>133</v>
      </c>
      <c r="E141" s="134" t="s">
        <v>1426</v>
      </c>
      <c r="F141" s="135" t="s">
        <v>1427</v>
      </c>
      <c r="G141" s="136" t="s">
        <v>249</v>
      </c>
      <c r="H141" s="137">
        <v>880</v>
      </c>
      <c r="I141" s="138"/>
      <c r="J141" s="139">
        <f t="shared" si="0"/>
        <v>0</v>
      </c>
      <c r="K141" s="135" t="s">
        <v>1</v>
      </c>
      <c r="L141" s="32"/>
      <c r="M141" s="140" t="s">
        <v>1</v>
      </c>
      <c r="N141" s="141" t="s">
        <v>41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137</v>
      </c>
      <c r="AT141" s="144" t="s">
        <v>133</v>
      </c>
      <c r="AU141" s="144" t="s">
        <v>84</v>
      </c>
      <c r="AY141" s="17" t="s">
        <v>130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7" t="s">
        <v>84</v>
      </c>
      <c r="BK141" s="145">
        <f t="shared" si="9"/>
        <v>0</v>
      </c>
      <c r="BL141" s="17" t="s">
        <v>137</v>
      </c>
      <c r="BM141" s="144" t="s">
        <v>342</v>
      </c>
    </row>
    <row r="142" spans="2:65" s="1" customFormat="1" ht="24.2" customHeight="1">
      <c r="B142" s="132"/>
      <c r="C142" s="133" t="s">
        <v>156</v>
      </c>
      <c r="D142" s="133" t="s">
        <v>133</v>
      </c>
      <c r="E142" s="134" t="s">
        <v>1428</v>
      </c>
      <c r="F142" s="135" t="s">
        <v>1429</v>
      </c>
      <c r="G142" s="136" t="s">
        <v>249</v>
      </c>
      <c r="H142" s="137">
        <v>200</v>
      </c>
      <c r="I142" s="138"/>
      <c r="J142" s="139">
        <f t="shared" si="0"/>
        <v>0</v>
      </c>
      <c r="K142" s="135" t="s">
        <v>1</v>
      </c>
      <c r="L142" s="32"/>
      <c r="M142" s="140" t="s">
        <v>1</v>
      </c>
      <c r="N142" s="141" t="s">
        <v>41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137</v>
      </c>
      <c r="AT142" s="144" t="s">
        <v>133</v>
      </c>
      <c r="AU142" s="144" t="s">
        <v>84</v>
      </c>
      <c r="AY142" s="17" t="s">
        <v>130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7" t="s">
        <v>84</v>
      </c>
      <c r="BK142" s="145">
        <f t="shared" si="9"/>
        <v>0</v>
      </c>
      <c r="BL142" s="17" t="s">
        <v>137</v>
      </c>
      <c r="BM142" s="144" t="s">
        <v>350</v>
      </c>
    </row>
    <row r="143" spans="2:65" s="1" customFormat="1" ht="24.2" customHeight="1">
      <c r="B143" s="132"/>
      <c r="C143" s="133" t="s">
        <v>259</v>
      </c>
      <c r="D143" s="133" t="s">
        <v>133</v>
      </c>
      <c r="E143" s="134" t="s">
        <v>1430</v>
      </c>
      <c r="F143" s="135" t="s">
        <v>1431</v>
      </c>
      <c r="G143" s="136" t="s">
        <v>249</v>
      </c>
      <c r="H143" s="137">
        <v>850</v>
      </c>
      <c r="I143" s="138"/>
      <c r="J143" s="139">
        <f t="shared" si="0"/>
        <v>0</v>
      </c>
      <c r="K143" s="135" t="s">
        <v>1</v>
      </c>
      <c r="L143" s="32"/>
      <c r="M143" s="140" t="s">
        <v>1</v>
      </c>
      <c r="N143" s="141" t="s">
        <v>41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137</v>
      </c>
      <c r="AT143" s="144" t="s">
        <v>133</v>
      </c>
      <c r="AU143" s="144" t="s">
        <v>84</v>
      </c>
      <c r="AY143" s="17" t="s">
        <v>130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7" t="s">
        <v>84</v>
      </c>
      <c r="BK143" s="145">
        <f t="shared" si="9"/>
        <v>0</v>
      </c>
      <c r="BL143" s="17" t="s">
        <v>137</v>
      </c>
      <c r="BM143" s="144" t="s">
        <v>358</v>
      </c>
    </row>
    <row r="144" spans="2:65" s="1" customFormat="1" ht="24.2" customHeight="1">
      <c r="B144" s="132"/>
      <c r="C144" s="133" t="s">
        <v>159</v>
      </c>
      <c r="D144" s="133" t="s">
        <v>133</v>
      </c>
      <c r="E144" s="134" t="s">
        <v>1432</v>
      </c>
      <c r="F144" s="135" t="s">
        <v>1433</v>
      </c>
      <c r="G144" s="136" t="s">
        <v>163</v>
      </c>
      <c r="H144" s="137">
        <v>25</v>
      </c>
      <c r="I144" s="138"/>
      <c r="J144" s="139">
        <f t="shared" si="0"/>
        <v>0</v>
      </c>
      <c r="K144" s="135" t="s">
        <v>1</v>
      </c>
      <c r="L144" s="32"/>
      <c r="M144" s="140" t="s">
        <v>1</v>
      </c>
      <c r="N144" s="141" t="s">
        <v>41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137</v>
      </c>
      <c r="AT144" s="144" t="s">
        <v>133</v>
      </c>
      <c r="AU144" s="144" t="s">
        <v>84</v>
      </c>
      <c r="AY144" s="17" t="s">
        <v>130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7" t="s">
        <v>84</v>
      </c>
      <c r="BK144" s="145">
        <f t="shared" si="9"/>
        <v>0</v>
      </c>
      <c r="BL144" s="17" t="s">
        <v>137</v>
      </c>
      <c r="BM144" s="144" t="s">
        <v>367</v>
      </c>
    </row>
    <row r="145" spans="2:65" s="1" customFormat="1" ht="24.2" customHeight="1">
      <c r="B145" s="132"/>
      <c r="C145" s="133" t="s">
        <v>268</v>
      </c>
      <c r="D145" s="133" t="s">
        <v>133</v>
      </c>
      <c r="E145" s="134" t="s">
        <v>1434</v>
      </c>
      <c r="F145" s="135" t="s">
        <v>1435</v>
      </c>
      <c r="G145" s="136" t="s">
        <v>163</v>
      </c>
      <c r="H145" s="137">
        <v>160</v>
      </c>
      <c r="I145" s="138"/>
      <c r="J145" s="139">
        <f t="shared" si="0"/>
        <v>0</v>
      </c>
      <c r="K145" s="135" t="s">
        <v>1</v>
      </c>
      <c r="L145" s="32"/>
      <c r="M145" s="140" t="s">
        <v>1</v>
      </c>
      <c r="N145" s="141" t="s">
        <v>41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137</v>
      </c>
      <c r="AT145" s="144" t="s">
        <v>133</v>
      </c>
      <c r="AU145" s="144" t="s">
        <v>84</v>
      </c>
      <c r="AY145" s="17" t="s">
        <v>130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7" t="s">
        <v>84</v>
      </c>
      <c r="BK145" s="145">
        <f t="shared" si="9"/>
        <v>0</v>
      </c>
      <c r="BL145" s="17" t="s">
        <v>137</v>
      </c>
      <c r="BM145" s="144" t="s">
        <v>378</v>
      </c>
    </row>
    <row r="146" spans="2:65" s="1" customFormat="1" ht="16.5" customHeight="1">
      <c r="B146" s="132"/>
      <c r="C146" s="133" t="s">
        <v>164</v>
      </c>
      <c r="D146" s="133" t="s">
        <v>133</v>
      </c>
      <c r="E146" s="134" t="s">
        <v>1436</v>
      </c>
      <c r="F146" s="135" t="s">
        <v>1437</v>
      </c>
      <c r="G146" s="136" t="s">
        <v>163</v>
      </c>
      <c r="H146" s="137">
        <v>160</v>
      </c>
      <c r="I146" s="138"/>
      <c r="J146" s="139">
        <f t="shared" si="0"/>
        <v>0</v>
      </c>
      <c r="K146" s="135" t="s">
        <v>1</v>
      </c>
      <c r="L146" s="32"/>
      <c r="M146" s="140" t="s">
        <v>1</v>
      </c>
      <c r="N146" s="141" t="s">
        <v>41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137</v>
      </c>
      <c r="AT146" s="144" t="s">
        <v>133</v>
      </c>
      <c r="AU146" s="144" t="s">
        <v>84</v>
      </c>
      <c r="AY146" s="17" t="s">
        <v>130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7" t="s">
        <v>84</v>
      </c>
      <c r="BK146" s="145">
        <f t="shared" si="9"/>
        <v>0</v>
      </c>
      <c r="BL146" s="17" t="s">
        <v>137</v>
      </c>
      <c r="BM146" s="144" t="s">
        <v>387</v>
      </c>
    </row>
    <row r="147" spans="2:65" s="1" customFormat="1" ht="16.5" customHeight="1">
      <c r="B147" s="132"/>
      <c r="C147" s="133" t="s">
        <v>301</v>
      </c>
      <c r="D147" s="133" t="s">
        <v>133</v>
      </c>
      <c r="E147" s="134" t="s">
        <v>1438</v>
      </c>
      <c r="F147" s="135" t="s">
        <v>1439</v>
      </c>
      <c r="G147" s="136" t="s">
        <v>163</v>
      </c>
      <c r="H147" s="137">
        <v>23</v>
      </c>
      <c r="I147" s="138"/>
      <c r="J147" s="139">
        <f t="shared" si="0"/>
        <v>0</v>
      </c>
      <c r="K147" s="135" t="s">
        <v>1</v>
      </c>
      <c r="L147" s="32"/>
      <c r="M147" s="140" t="s">
        <v>1</v>
      </c>
      <c r="N147" s="141" t="s">
        <v>41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137</v>
      </c>
      <c r="AT147" s="144" t="s">
        <v>133</v>
      </c>
      <c r="AU147" s="144" t="s">
        <v>84</v>
      </c>
      <c r="AY147" s="17" t="s">
        <v>130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7" t="s">
        <v>84</v>
      </c>
      <c r="BK147" s="145">
        <f t="shared" si="9"/>
        <v>0</v>
      </c>
      <c r="BL147" s="17" t="s">
        <v>137</v>
      </c>
      <c r="BM147" s="144" t="s">
        <v>396</v>
      </c>
    </row>
    <row r="148" spans="2:65" s="1" customFormat="1" ht="16.5" customHeight="1">
      <c r="B148" s="132"/>
      <c r="C148" s="179" t="s">
        <v>167</v>
      </c>
      <c r="D148" s="179" t="s">
        <v>455</v>
      </c>
      <c r="E148" s="180" t="s">
        <v>1440</v>
      </c>
      <c r="F148" s="181" t="s">
        <v>1441</v>
      </c>
      <c r="G148" s="182" t="s">
        <v>163</v>
      </c>
      <c r="H148" s="183">
        <v>23</v>
      </c>
      <c r="I148" s="184"/>
      <c r="J148" s="185">
        <f t="shared" si="0"/>
        <v>0</v>
      </c>
      <c r="K148" s="181" t="s">
        <v>1</v>
      </c>
      <c r="L148" s="186"/>
      <c r="M148" s="187" t="s">
        <v>1</v>
      </c>
      <c r="N148" s="188" t="s">
        <v>41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146</v>
      </c>
      <c r="AT148" s="144" t="s">
        <v>455</v>
      </c>
      <c r="AU148" s="144" t="s">
        <v>84</v>
      </c>
      <c r="AY148" s="17" t="s">
        <v>130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7" t="s">
        <v>84</v>
      </c>
      <c r="BK148" s="145">
        <f t="shared" si="9"/>
        <v>0</v>
      </c>
      <c r="BL148" s="17" t="s">
        <v>137</v>
      </c>
      <c r="BM148" s="144" t="s">
        <v>405</v>
      </c>
    </row>
    <row r="149" spans="2:65" s="1" customFormat="1" ht="16.5" customHeight="1">
      <c r="B149" s="132"/>
      <c r="C149" s="133" t="s">
        <v>7</v>
      </c>
      <c r="D149" s="133" t="s">
        <v>133</v>
      </c>
      <c r="E149" s="134" t="s">
        <v>1442</v>
      </c>
      <c r="F149" s="135" t="s">
        <v>1443</v>
      </c>
      <c r="G149" s="136" t="s">
        <v>163</v>
      </c>
      <c r="H149" s="137">
        <v>23</v>
      </c>
      <c r="I149" s="138"/>
      <c r="J149" s="139">
        <f t="shared" si="0"/>
        <v>0</v>
      </c>
      <c r="K149" s="135" t="s">
        <v>1</v>
      </c>
      <c r="L149" s="32"/>
      <c r="M149" s="140" t="s">
        <v>1</v>
      </c>
      <c r="N149" s="141" t="s">
        <v>41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137</v>
      </c>
      <c r="AT149" s="144" t="s">
        <v>133</v>
      </c>
      <c r="AU149" s="144" t="s">
        <v>84</v>
      </c>
      <c r="AY149" s="17" t="s">
        <v>130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7" t="s">
        <v>84</v>
      </c>
      <c r="BK149" s="145">
        <f t="shared" si="9"/>
        <v>0</v>
      </c>
      <c r="BL149" s="17" t="s">
        <v>137</v>
      </c>
      <c r="BM149" s="144" t="s">
        <v>422</v>
      </c>
    </row>
    <row r="150" spans="2:65" s="1" customFormat="1" ht="16.5" customHeight="1">
      <c r="B150" s="132"/>
      <c r="C150" s="133" t="s">
        <v>173</v>
      </c>
      <c r="D150" s="133" t="s">
        <v>133</v>
      </c>
      <c r="E150" s="134" t="s">
        <v>1444</v>
      </c>
      <c r="F150" s="135" t="s">
        <v>1445</v>
      </c>
      <c r="G150" s="136" t="s">
        <v>249</v>
      </c>
      <c r="H150" s="137">
        <v>23</v>
      </c>
      <c r="I150" s="138"/>
      <c r="J150" s="139">
        <f t="shared" si="0"/>
        <v>0</v>
      </c>
      <c r="K150" s="135" t="s">
        <v>1</v>
      </c>
      <c r="L150" s="32"/>
      <c r="M150" s="140" t="s">
        <v>1</v>
      </c>
      <c r="N150" s="141" t="s">
        <v>41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137</v>
      </c>
      <c r="AT150" s="144" t="s">
        <v>133</v>
      </c>
      <c r="AU150" s="144" t="s">
        <v>84</v>
      </c>
      <c r="AY150" s="17" t="s">
        <v>130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7" t="s">
        <v>84</v>
      </c>
      <c r="BK150" s="145">
        <f t="shared" si="9"/>
        <v>0</v>
      </c>
      <c r="BL150" s="17" t="s">
        <v>137</v>
      </c>
      <c r="BM150" s="144" t="s">
        <v>432</v>
      </c>
    </row>
    <row r="151" spans="2:65" s="1" customFormat="1" ht="16.5" customHeight="1">
      <c r="B151" s="132"/>
      <c r="C151" s="133" t="s">
        <v>331</v>
      </c>
      <c r="D151" s="133" t="s">
        <v>133</v>
      </c>
      <c r="E151" s="134" t="s">
        <v>1446</v>
      </c>
      <c r="F151" s="135" t="s">
        <v>1447</v>
      </c>
      <c r="G151" s="136" t="s">
        <v>163</v>
      </c>
      <c r="H151" s="137">
        <v>23</v>
      </c>
      <c r="I151" s="138"/>
      <c r="J151" s="139">
        <f t="shared" si="0"/>
        <v>0</v>
      </c>
      <c r="K151" s="135" t="s">
        <v>1</v>
      </c>
      <c r="L151" s="32"/>
      <c r="M151" s="140" t="s">
        <v>1</v>
      </c>
      <c r="N151" s="141" t="s">
        <v>41</v>
      </c>
      <c r="P151" s="142">
        <f t="shared" si="1"/>
        <v>0</v>
      </c>
      <c r="Q151" s="142">
        <v>0</v>
      </c>
      <c r="R151" s="142">
        <f t="shared" si="2"/>
        <v>0</v>
      </c>
      <c r="S151" s="142">
        <v>0</v>
      </c>
      <c r="T151" s="143">
        <f t="shared" si="3"/>
        <v>0</v>
      </c>
      <c r="AR151" s="144" t="s">
        <v>137</v>
      </c>
      <c r="AT151" s="144" t="s">
        <v>133</v>
      </c>
      <c r="AU151" s="144" t="s">
        <v>84</v>
      </c>
      <c r="AY151" s="17" t="s">
        <v>130</v>
      </c>
      <c r="BE151" s="145">
        <f t="shared" si="4"/>
        <v>0</v>
      </c>
      <c r="BF151" s="145">
        <f t="shared" si="5"/>
        <v>0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7" t="s">
        <v>84</v>
      </c>
      <c r="BK151" s="145">
        <f t="shared" si="9"/>
        <v>0</v>
      </c>
      <c r="BL151" s="17" t="s">
        <v>137</v>
      </c>
      <c r="BM151" s="144" t="s">
        <v>443</v>
      </c>
    </row>
    <row r="152" spans="2:65" s="1" customFormat="1" ht="21.75" customHeight="1">
      <c r="B152" s="132"/>
      <c r="C152" s="133" t="s">
        <v>176</v>
      </c>
      <c r="D152" s="133" t="s">
        <v>133</v>
      </c>
      <c r="E152" s="134" t="s">
        <v>1448</v>
      </c>
      <c r="F152" s="135" t="s">
        <v>1449</v>
      </c>
      <c r="G152" s="136" t="s">
        <v>163</v>
      </c>
      <c r="H152" s="137">
        <v>23</v>
      </c>
      <c r="I152" s="138"/>
      <c r="J152" s="139">
        <f t="shared" si="0"/>
        <v>0</v>
      </c>
      <c r="K152" s="135" t="s">
        <v>1</v>
      </c>
      <c r="L152" s="32"/>
      <c r="M152" s="140" t="s">
        <v>1</v>
      </c>
      <c r="N152" s="141" t="s">
        <v>41</v>
      </c>
      <c r="P152" s="142">
        <f t="shared" si="1"/>
        <v>0</v>
      </c>
      <c r="Q152" s="142">
        <v>0</v>
      </c>
      <c r="R152" s="142">
        <f t="shared" si="2"/>
        <v>0</v>
      </c>
      <c r="S152" s="142">
        <v>0</v>
      </c>
      <c r="T152" s="143">
        <f t="shared" si="3"/>
        <v>0</v>
      </c>
      <c r="AR152" s="144" t="s">
        <v>137</v>
      </c>
      <c r="AT152" s="144" t="s">
        <v>133</v>
      </c>
      <c r="AU152" s="144" t="s">
        <v>84</v>
      </c>
      <c r="AY152" s="17" t="s">
        <v>130</v>
      </c>
      <c r="BE152" s="145">
        <f t="shared" si="4"/>
        <v>0</v>
      </c>
      <c r="BF152" s="145">
        <f t="shared" si="5"/>
        <v>0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7" t="s">
        <v>84</v>
      </c>
      <c r="BK152" s="145">
        <f t="shared" si="9"/>
        <v>0</v>
      </c>
      <c r="BL152" s="17" t="s">
        <v>137</v>
      </c>
      <c r="BM152" s="144" t="s">
        <v>454</v>
      </c>
    </row>
    <row r="153" spans="2:65" s="1" customFormat="1" ht="16.5" customHeight="1">
      <c r="B153" s="132"/>
      <c r="C153" s="133" t="s">
        <v>338</v>
      </c>
      <c r="D153" s="133" t="s">
        <v>133</v>
      </c>
      <c r="E153" s="134" t="s">
        <v>1450</v>
      </c>
      <c r="F153" s="135" t="s">
        <v>1451</v>
      </c>
      <c r="G153" s="136" t="s">
        <v>163</v>
      </c>
      <c r="H153" s="137">
        <v>120</v>
      </c>
      <c r="I153" s="138"/>
      <c r="J153" s="139">
        <f t="shared" si="0"/>
        <v>0</v>
      </c>
      <c r="K153" s="135" t="s">
        <v>1</v>
      </c>
      <c r="L153" s="32"/>
      <c r="M153" s="140" t="s">
        <v>1</v>
      </c>
      <c r="N153" s="141" t="s">
        <v>41</v>
      </c>
      <c r="P153" s="142">
        <f t="shared" si="1"/>
        <v>0</v>
      </c>
      <c r="Q153" s="142">
        <v>0</v>
      </c>
      <c r="R153" s="142">
        <f t="shared" si="2"/>
        <v>0</v>
      </c>
      <c r="S153" s="142">
        <v>0</v>
      </c>
      <c r="T153" s="143">
        <f t="shared" si="3"/>
        <v>0</v>
      </c>
      <c r="AR153" s="144" t="s">
        <v>137</v>
      </c>
      <c r="AT153" s="144" t="s">
        <v>133</v>
      </c>
      <c r="AU153" s="144" t="s">
        <v>84</v>
      </c>
      <c r="AY153" s="17" t="s">
        <v>130</v>
      </c>
      <c r="BE153" s="145">
        <f t="shared" si="4"/>
        <v>0</v>
      </c>
      <c r="BF153" s="145">
        <f t="shared" si="5"/>
        <v>0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7" t="s">
        <v>84</v>
      </c>
      <c r="BK153" s="145">
        <f t="shared" si="9"/>
        <v>0</v>
      </c>
      <c r="BL153" s="17" t="s">
        <v>137</v>
      </c>
      <c r="BM153" s="144" t="s">
        <v>465</v>
      </c>
    </row>
    <row r="154" spans="2:65" s="1" customFormat="1" ht="16.5" customHeight="1">
      <c r="B154" s="132"/>
      <c r="C154" s="133" t="s">
        <v>342</v>
      </c>
      <c r="D154" s="133" t="s">
        <v>133</v>
      </c>
      <c r="E154" s="134" t="s">
        <v>1452</v>
      </c>
      <c r="F154" s="135" t="s">
        <v>1453</v>
      </c>
      <c r="G154" s="136" t="s">
        <v>163</v>
      </c>
      <c r="H154" s="137">
        <v>250</v>
      </c>
      <c r="I154" s="138"/>
      <c r="J154" s="139">
        <f t="shared" si="0"/>
        <v>0</v>
      </c>
      <c r="K154" s="135" t="s">
        <v>1</v>
      </c>
      <c r="L154" s="32"/>
      <c r="M154" s="140" t="s">
        <v>1</v>
      </c>
      <c r="N154" s="141" t="s">
        <v>41</v>
      </c>
      <c r="P154" s="142">
        <f t="shared" si="1"/>
        <v>0</v>
      </c>
      <c r="Q154" s="142">
        <v>0</v>
      </c>
      <c r="R154" s="142">
        <f t="shared" si="2"/>
        <v>0</v>
      </c>
      <c r="S154" s="142">
        <v>0</v>
      </c>
      <c r="T154" s="143">
        <f t="shared" si="3"/>
        <v>0</v>
      </c>
      <c r="AR154" s="144" t="s">
        <v>137</v>
      </c>
      <c r="AT154" s="144" t="s">
        <v>133</v>
      </c>
      <c r="AU154" s="144" t="s">
        <v>84</v>
      </c>
      <c r="AY154" s="17" t="s">
        <v>130</v>
      </c>
      <c r="BE154" s="145">
        <f t="shared" si="4"/>
        <v>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7" t="s">
        <v>84</v>
      </c>
      <c r="BK154" s="145">
        <f t="shared" si="9"/>
        <v>0</v>
      </c>
      <c r="BL154" s="17" t="s">
        <v>137</v>
      </c>
      <c r="BM154" s="144" t="s">
        <v>479</v>
      </c>
    </row>
    <row r="155" spans="2:65" s="1" customFormat="1" ht="24.2" customHeight="1">
      <c r="B155" s="132"/>
      <c r="C155" s="179" t="s">
        <v>346</v>
      </c>
      <c r="D155" s="179" t="s">
        <v>455</v>
      </c>
      <c r="E155" s="180" t="s">
        <v>1454</v>
      </c>
      <c r="F155" s="181" t="s">
        <v>1455</v>
      </c>
      <c r="G155" s="182" t="s">
        <v>163</v>
      </c>
      <c r="H155" s="183">
        <v>23</v>
      </c>
      <c r="I155" s="184"/>
      <c r="J155" s="185">
        <f t="shared" si="0"/>
        <v>0</v>
      </c>
      <c r="K155" s="181" t="s">
        <v>1</v>
      </c>
      <c r="L155" s="186"/>
      <c r="M155" s="187" t="s">
        <v>1</v>
      </c>
      <c r="N155" s="188" t="s">
        <v>41</v>
      </c>
      <c r="P155" s="142">
        <f t="shared" si="1"/>
        <v>0</v>
      </c>
      <c r="Q155" s="142">
        <v>0</v>
      </c>
      <c r="R155" s="142">
        <f t="shared" si="2"/>
        <v>0</v>
      </c>
      <c r="S155" s="142">
        <v>0</v>
      </c>
      <c r="T155" s="143">
        <f t="shared" si="3"/>
        <v>0</v>
      </c>
      <c r="AR155" s="144" t="s">
        <v>146</v>
      </c>
      <c r="AT155" s="144" t="s">
        <v>455</v>
      </c>
      <c r="AU155" s="144" t="s">
        <v>84</v>
      </c>
      <c r="AY155" s="17" t="s">
        <v>130</v>
      </c>
      <c r="BE155" s="145">
        <f t="shared" si="4"/>
        <v>0</v>
      </c>
      <c r="BF155" s="145">
        <f t="shared" si="5"/>
        <v>0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7" t="s">
        <v>84</v>
      </c>
      <c r="BK155" s="145">
        <f t="shared" si="9"/>
        <v>0</v>
      </c>
      <c r="BL155" s="17" t="s">
        <v>137</v>
      </c>
      <c r="BM155" s="144" t="s">
        <v>488</v>
      </c>
    </row>
    <row r="156" spans="2:65" s="1" customFormat="1" ht="24.2" customHeight="1">
      <c r="B156" s="132"/>
      <c r="C156" s="179" t="s">
        <v>350</v>
      </c>
      <c r="D156" s="179" t="s">
        <v>455</v>
      </c>
      <c r="E156" s="180" t="s">
        <v>1456</v>
      </c>
      <c r="F156" s="181" t="s">
        <v>1457</v>
      </c>
      <c r="G156" s="182" t="s">
        <v>249</v>
      </c>
      <c r="H156" s="183">
        <v>23</v>
      </c>
      <c r="I156" s="184"/>
      <c r="J156" s="185">
        <f t="shared" si="0"/>
        <v>0</v>
      </c>
      <c r="K156" s="181" t="s">
        <v>1</v>
      </c>
      <c r="L156" s="186"/>
      <c r="M156" s="187" t="s">
        <v>1</v>
      </c>
      <c r="N156" s="188" t="s">
        <v>41</v>
      </c>
      <c r="P156" s="142">
        <f t="shared" si="1"/>
        <v>0</v>
      </c>
      <c r="Q156" s="142">
        <v>0</v>
      </c>
      <c r="R156" s="142">
        <f t="shared" si="2"/>
        <v>0</v>
      </c>
      <c r="S156" s="142">
        <v>0</v>
      </c>
      <c r="T156" s="143">
        <f t="shared" si="3"/>
        <v>0</v>
      </c>
      <c r="AR156" s="144" t="s">
        <v>146</v>
      </c>
      <c r="AT156" s="144" t="s">
        <v>455</v>
      </c>
      <c r="AU156" s="144" t="s">
        <v>84</v>
      </c>
      <c r="AY156" s="17" t="s">
        <v>130</v>
      </c>
      <c r="BE156" s="145">
        <f t="shared" si="4"/>
        <v>0</v>
      </c>
      <c r="BF156" s="145">
        <f t="shared" si="5"/>
        <v>0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7" t="s">
        <v>84</v>
      </c>
      <c r="BK156" s="145">
        <f t="shared" si="9"/>
        <v>0</v>
      </c>
      <c r="BL156" s="17" t="s">
        <v>137</v>
      </c>
      <c r="BM156" s="144" t="s">
        <v>501</v>
      </c>
    </row>
    <row r="157" spans="2:65" s="1" customFormat="1" ht="21.75" customHeight="1">
      <c r="B157" s="132"/>
      <c r="C157" s="133" t="s">
        <v>354</v>
      </c>
      <c r="D157" s="133" t="s">
        <v>133</v>
      </c>
      <c r="E157" s="134" t="s">
        <v>1458</v>
      </c>
      <c r="F157" s="135" t="s">
        <v>1459</v>
      </c>
      <c r="G157" s="136" t="s">
        <v>163</v>
      </c>
      <c r="H157" s="137">
        <v>1</v>
      </c>
      <c r="I157" s="138"/>
      <c r="J157" s="139">
        <f t="shared" si="0"/>
        <v>0</v>
      </c>
      <c r="K157" s="135" t="s">
        <v>1</v>
      </c>
      <c r="L157" s="32"/>
      <c r="M157" s="140" t="s">
        <v>1</v>
      </c>
      <c r="N157" s="141" t="s">
        <v>41</v>
      </c>
      <c r="P157" s="142">
        <f t="shared" si="1"/>
        <v>0</v>
      </c>
      <c r="Q157" s="142">
        <v>0</v>
      </c>
      <c r="R157" s="142">
        <f t="shared" si="2"/>
        <v>0</v>
      </c>
      <c r="S157" s="142">
        <v>0</v>
      </c>
      <c r="T157" s="143">
        <f t="shared" si="3"/>
        <v>0</v>
      </c>
      <c r="AR157" s="144" t="s">
        <v>137</v>
      </c>
      <c r="AT157" s="144" t="s">
        <v>133</v>
      </c>
      <c r="AU157" s="144" t="s">
        <v>84</v>
      </c>
      <c r="AY157" s="17" t="s">
        <v>130</v>
      </c>
      <c r="BE157" s="145">
        <f t="shared" si="4"/>
        <v>0</v>
      </c>
      <c r="BF157" s="145">
        <f t="shared" si="5"/>
        <v>0</v>
      </c>
      <c r="BG157" s="145">
        <f t="shared" si="6"/>
        <v>0</v>
      </c>
      <c r="BH157" s="145">
        <f t="shared" si="7"/>
        <v>0</v>
      </c>
      <c r="BI157" s="145">
        <f t="shared" si="8"/>
        <v>0</v>
      </c>
      <c r="BJ157" s="17" t="s">
        <v>84</v>
      </c>
      <c r="BK157" s="145">
        <f t="shared" si="9"/>
        <v>0</v>
      </c>
      <c r="BL157" s="17" t="s">
        <v>137</v>
      </c>
      <c r="BM157" s="144" t="s">
        <v>513</v>
      </c>
    </row>
    <row r="158" spans="2:65" s="1" customFormat="1" ht="16.5" customHeight="1">
      <c r="B158" s="132"/>
      <c r="C158" s="133" t="s">
        <v>358</v>
      </c>
      <c r="D158" s="133" t="s">
        <v>133</v>
      </c>
      <c r="E158" s="134" t="s">
        <v>1460</v>
      </c>
      <c r="F158" s="135" t="s">
        <v>1461</v>
      </c>
      <c r="G158" s="136" t="s">
        <v>1462</v>
      </c>
      <c r="H158" s="137">
        <v>8</v>
      </c>
      <c r="I158" s="138"/>
      <c r="J158" s="139">
        <f t="shared" si="0"/>
        <v>0</v>
      </c>
      <c r="K158" s="135" t="s">
        <v>1</v>
      </c>
      <c r="L158" s="32"/>
      <c r="M158" s="140" t="s">
        <v>1</v>
      </c>
      <c r="N158" s="141" t="s">
        <v>41</v>
      </c>
      <c r="P158" s="142">
        <f t="shared" si="1"/>
        <v>0</v>
      </c>
      <c r="Q158" s="142">
        <v>0</v>
      </c>
      <c r="R158" s="142">
        <f t="shared" si="2"/>
        <v>0</v>
      </c>
      <c r="S158" s="142">
        <v>0</v>
      </c>
      <c r="T158" s="143">
        <f t="shared" si="3"/>
        <v>0</v>
      </c>
      <c r="AR158" s="144" t="s">
        <v>137</v>
      </c>
      <c r="AT158" s="144" t="s">
        <v>133</v>
      </c>
      <c r="AU158" s="144" t="s">
        <v>84</v>
      </c>
      <c r="AY158" s="17" t="s">
        <v>130</v>
      </c>
      <c r="BE158" s="145">
        <f t="shared" si="4"/>
        <v>0</v>
      </c>
      <c r="BF158" s="145">
        <f t="shared" si="5"/>
        <v>0</v>
      </c>
      <c r="BG158" s="145">
        <f t="shared" si="6"/>
        <v>0</v>
      </c>
      <c r="BH158" s="145">
        <f t="shared" si="7"/>
        <v>0</v>
      </c>
      <c r="BI158" s="145">
        <f t="shared" si="8"/>
        <v>0</v>
      </c>
      <c r="BJ158" s="17" t="s">
        <v>84</v>
      </c>
      <c r="BK158" s="145">
        <f t="shared" si="9"/>
        <v>0</v>
      </c>
      <c r="BL158" s="17" t="s">
        <v>137</v>
      </c>
      <c r="BM158" s="144" t="s">
        <v>526</v>
      </c>
    </row>
    <row r="159" spans="2:65" s="1" customFormat="1" ht="16.5" customHeight="1">
      <c r="B159" s="132"/>
      <c r="C159" s="133" t="s">
        <v>362</v>
      </c>
      <c r="D159" s="133" t="s">
        <v>133</v>
      </c>
      <c r="E159" s="134" t="s">
        <v>1463</v>
      </c>
      <c r="F159" s="135" t="s">
        <v>1464</v>
      </c>
      <c r="G159" s="136" t="s">
        <v>1462</v>
      </c>
      <c r="H159" s="137">
        <v>8</v>
      </c>
      <c r="I159" s="138"/>
      <c r="J159" s="139">
        <f t="shared" si="0"/>
        <v>0</v>
      </c>
      <c r="K159" s="135" t="s">
        <v>1</v>
      </c>
      <c r="L159" s="32"/>
      <c r="M159" s="140" t="s">
        <v>1</v>
      </c>
      <c r="N159" s="141" t="s">
        <v>41</v>
      </c>
      <c r="P159" s="142">
        <f t="shared" si="1"/>
        <v>0</v>
      </c>
      <c r="Q159" s="142">
        <v>0</v>
      </c>
      <c r="R159" s="142">
        <f t="shared" si="2"/>
        <v>0</v>
      </c>
      <c r="S159" s="142">
        <v>0</v>
      </c>
      <c r="T159" s="143">
        <f t="shared" si="3"/>
        <v>0</v>
      </c>
      <c r="AR159" s="144" t="s">
        <v>137</v>
      </c>
      <c r="AT159" s="144" t="s">
        <v>133</v>
      </c>
      <c r="AU159" s="144" t="s">
        <v>84</v>
      </c>
      <c r="AY159" s="17" t="s">
        <v>130</v>
      </c>
      <c r="BE159" s="145">
        <f t="shared" si="4"/>
        <v>0</v>
      </c>
      <c r="BF159" s="145">
        <f t="shared" si="5"/>
        <v>0</v>
      </c>
      <c r="BG159" s="145">
        <f t="shared" si="6"/>
        <v>0</v>
      </c>
      <c r="BH159" s="145">
        <f t="shared" si="7"/>
        <v>0</v>
      </c>
      <c r="BI159" s="145">
        <f t="shared" si="8"/>
        <v>0</v>
      </c>
      <c r="BJ159" s="17" t="s">
        <v>84</v>
      </c>
      <c r="BK159" s="145">
        <f t="shared" si="9"/>
        <v>0</v>
      </c>
      <c r="BL159" s="17" t="s">
        <v>137</v>
      </c>
      <c r="BM159" s="144" t="s">
        <v>546</v>
      </c>
    </row>
    <row r="160" spans="2:65" s="1" customFormat="1" ht="19.5">
      <c r="B160" s="32"/>
      <c r="D160" s="152" t="s">
        <v>1403</v>
      </c>
      <c r="F160" s="193" t="s">
        <v>1465</v>
      </c>
      <c r="I160" s="194"/>
      <c r="L160" s="32"/>
      <c r="M160" s="195"/>
      <c r="T160" s="56"/>
      <c r="AT160" s="17" t="s">
        <v>1403</v>
      </c>
      <c r="AU160" s="17" t="s">
        <v>84</v>
      </c>
    </row>
    <row r="161" spans="2:65" s="1" customFormat="1" ht="16.5" customHeight="1">
      <c r="B161" s="132"/>
      <c r="C161" s="133" t="s">
        <v>367</v>
      </c>
      <c r="D161" s="133" t="s">
        <v>133</v>
      </c>
      <c r="E161" s="134" t="s">
        <v>1466</v>
      </c>
      <c r="F161" s="135" t="s">
        <v>1467</v>
      </c>
      <c r="G161" s="136" t="s">
        <v>1468</v>
      </c>
      <c r="H161" s="137">
        <v>1</v>
      </c>
      <c r="I161" s="138"/>
      <c r="J161" s="139">
        <f>ROUND(I161*H161,2)</f>
        <v>0</v>
      </c>
      <c r="K161" s="135" t="s">
        <v>1</v>
      </c>
      <c r="L161" s="32"/>
      <c r="M161" s="140" t="s">
        <v>1</v>
      </c>
      <c r="N161" s="141" t="s">
        <v>41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137</v>
      </c>
      <c r="AT161" s="144" t="s">
        <v>133</v>
      </c>
      <c r="AU161" s="144" t="s">
        <v>84</v>
      </c>
      <c r="AY161" s="17" t="s">
        <v>130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84</v>
      </c>
      <c r="BK161" s="145">
        <f>ROUND(I161*H161,2)</f>
        <v>0</v>
      </c>
      <c r="BL161" s="17" t="s">
        <v>137</v>
      </c>
      <c r="BM161" s="144" t="s">
        <v>556</v>
      </c>
    </row>
    <row r="162" spans="2:65" s="11" customFormat="1" ht="25.9" customHeight="1">
      <c r="B162" s="120"/>
      <c r="D162" s="121" t="s">
        <v>75</v>
      </c>
      <c r="E162" s="122" t="s">
        <v>1469</v>
      </c>
      <c r="F162" s="122" t="s">
        <v>1470</v>
      </c>
      <c r="I162" s="123"/>
      <c r="J162" s="124">
        <f>BK162</f>
        <v>0</v>
      </c>
      <c r="L162" s="120"/>
      <c r="M162" s="125"/>
      <c r="P162" s="126">
        <f>SUM(P163:P189)</f>
        <v>0</v>
      </c>
      <c r="R162" s="126">
        <f>SUM(R163:R189)</f>
        <v>0</v>
      </c>
      <c r="T162" s="127">
        <f>SUM(T163:T189)</f>
        <v>0</v>
      </c>
      <c r="AR162" s="121" t="s">
        <v>84</v>
      </c>
      <c r="AT162" s="128" t="s">
        <v>75</v>
      </c>
      <c r="AU162" s="128" t="s">
        <v>76</v>
      </c>
      <c r="AY162" s="121" t="s">
        <v>130</v>
      </c>
      <c r="BK162" s="129">
        <f>SUM(BK163:BK189)</f>
        <v>0</v>
      </c>
    </row>
    <row r="163" spans="2:65" s="1" customFormat="1" ht="21.75" customHeight="1">
      <c r="B163" s="132"/>
      <c r="C163" s="133" t="s">
        <v>373</v>
      </c>
      <c r="D163" s="133" t="s">
        <v>133</v>
      </c>
      <c r="E163" s="134" t="s">
        <v>1471</v>
      </c>
      <c r="F163" s="135" t="s">
        <v>1472</v>
      </c>
      <c r="G163" s="136" t="s">
        <v>249</v>
      </c>
      <c r="H163" s="137">
        <v>300</v>
      </c>
      <c r="I163" s="138"/>
      <c r="J163" s="139">
        <f t="shared" ref="J163:J169" si="10">ROUND(I163*H163,2)</f>
        <v>0</v>
      </c>
      <c r="K163" s="135" t="s">
        <v>1</v>
      </c>
      <c r="L163" s="32"/>
      <c r="M163" s="140" t="s">
        <v>1</v>
      </c>
      <c r="N163" s="141" t="s">
        <v>41</v>
      </c>
      <c r="P163" s="142">
        <f t="shared" ref="P163:P169" si="11">O163*H163</f>
        <v>0</v>
      </c>
      <c r="Q163" s="142">
        <v>0</v>
      </c>
      <c r="R163" s="142">
        <f t="shared" ref="R163:R169" si="12">Q163*H163</f>
        <v>0</v>
      </c>
      <c r="S163" s="142">
        <v>0</v>
      </c>
      <c r="T163" s="143">
        <f t="shared" ref="T163:T169" si="13">S163*H163</f>
        <v>0</v>
      </c>
      <c r="AR163" s="144" t="s">
        <v>137</v>
      </c>
      <c r="AT163" s="144" t="s">
        <v>133</v>
      </c>
      <c r="AU163" s="144" t="s">
        <v>84</v>
      </c>
      <c r="AY163" s="17" t="s">
        <v>130</v>
      </c>
      <c r="BE163" s="145">
        <f t="shared" ref="BE163:BE169" si="14">IF(N163="základní",J163,0)</f>
        <v>0</v>
      </c>
      <c r="BF163" s="145">
        <f t="shared" ref="BF163:BF169" si="15">IF(N163="snížená",J163,0)</f>
        <v>0</v>
      </c>
      <c r="BG163" s="145">
        <f t="shared" ref="BG163:BG169" si="16">IF(N163="zákl. přenesená",J163,0)</f>
        <v>0</v>
      </c>
      <c r="BH163" s="145">
        <f t="shared" ref="BH163:BH169" si="17">IF(N163="sníž. přenesená",J163,0)</f>
        <v>0</v>
      </c>
      <c r="BI163" s="145">
        <f t="shared" ref="BI163:BI169" si="18">IF(N163="nulová",J163,0)</f>
        <v>0</v>
      </c>
      <c r="BJ163" s="17" t="s">
        <v>84</v>
      </c>
      <c r="BK163" s="145">
        <f t="shared" ref="BK163:BK169" si="19">ROUND(I163*H163,2)</f>
        <v>0</v>
      </c>
      <c r="BL163" s="17" t="s">
        <v>137</v>
      </c>
      <c r="BM163" s="144" t="s">
        <v>567</v>
      </c>
    </row>
    <row r="164" spans="2:65" s="1" customFormat="1" ht="21.75" customHeight="1">
      <c r="B164" s="132"/>
      <c r="C164" s="133" t="s">
        <v>378</v>
      </c>
      <c r="D164" s="133" t="s">
        <v>133</v>
      </c>
      <c r="E164" s="134" t="s">
        <v>1473</v>
      </c>
      <c r="F164" s="135" t="s">
        <v>1474</v>
      </c>
      <c r="G164" s="136" t="s">
        <v>249</v>
      </c>
      <c r="H164" s="137">
        <v>300</v>
      </c>
      <c r="I164" s="138"/>
      <c r="J164" s="139">
        <f t="shared" si="10"/>
        <v>0</v>
      </c>
      <c r="K164" s="135" t="s">
        <v>1</v>
      </c>
      <c r="L164" s="32"/>
      <c r="M164" s="140" t="s">
        <v>1</v>
      </c>
      <c r="N164" s="141" t="s">
        <v>41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137</v>
      </c>
      <c r="AT164" s="144" t="s">
        <v>133</v>
      </c>
      <c r="AU164" s="144" t="s">
        <v>84</v>
      </c>
      <c r="AY164" s="17" t="s">
        <v>130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7" t="s">
        <v>84</v>
      </c>
      <c r="BK164" s="145">
        <f t="shared" si="19"/>
        <v>0</v>
      </c>
      <c r="BL164" s="17" t="s">
        <v>137</v>
      </c>
      <c r="BM164" s="144" t="s">
        <v>577</v>
      </c>
    </row>
    <row r="165" spans="2:65" s="1" customFormat="1" ht="21.75" customHeight="1">
      <c r="B165" s="132"/>
      <c r="C165" s="133" t="s">
        <v>382</v>
      </c>
      <c r="D165" s="133" t="s">
        <v>133</v>
      </c>
      <c r="E165" s="134" t="s">
        <v>1475</v>
      </c>
      <c r="F165" s="135" t="s">
        <v>1476</v>
      </c>
      <c r="G165" s="136" t="s">
        <v>249</v>
      </c>
      <c r="H165" s="137">
        <v>600</v>
      </c>
      <c r="I165" s="138"/>
      <c r="J165" s="139">
        <f t="shared" si="10"/>
        <v>0</v>
      </c>
      <c r="K165" s="135" t="s">
        <v>1</v>
      </c>
      <c r="L165" s="32"/>
      <c r="M165" s="140" t="s">
        <v>1</v>
      </c>
      <c r="N165" s="141" t="s">
        <v>41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137</v>
      </c>
      <c r="AT165" s="144" t="s">
        <v>133</v>
      </c>
      <c r="AU165" s="144" t="s">
        <v>84</v>
      </c>
      <c r="AY165" s="17" t="s">
        <v>130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7" t="s">
        <v>84</v>
      </c>
      <c r="BK165" s="145">
        <f t="shared" si="19"/>
        <v>0</v>
      </c>
      <c r="BL165" s="17" t="s">
        <v>137</v>
      </c>
      <c r="BM165" s="144" t="s">
        <v>591</v>
      </c>
    </row>
    <row r="166" spans="2:65" s="1" customFormat="1" ht="21.75" customHeight="1">
      <c r="B166" s="132"/>
      <c r="C166" s="133" t="s">
        <v>387</v>
      </c>
      <c r="D166" s="133" t="s">
        <v>133</v>
      </c>
      <c r="E166" s="134" t="s">
        <v>1477</v>
      </c>
      <c r="F166" s="135" t="s">
        <v>1478</v>
      </c>
      <c r="G166" s="136" t="s">
        <v>249</v>
      </c>
      <c r="H166" s="137">
        <v>25</v>
      </c>
      <c r="I166" s="138"/>
      <c r="J166" s="139">
        <f t="shared" si="10"/>
        <v>0</v>
      </c>
      <c r="K166" s="135" t="s">
        <v>1</v>
      </c>
      <c r="L166" s="32"/>
      <c r="M166" s="140" t="s">
        <v>1</v>
      </c>
      <c r="N166" s="141" t="s">
        <v>41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137</v>
      </c>
      <c r="AT166" s="144" t="s">
        <v>133</v>
      </c>
      <c r="AU166" s="144" t="s">
        <v>84</v>
      </c>
      <c r="AY166" s="17" t="s">
        <v>130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7" t="s">
        <v>84</v>
      </c>
      <c r="BK166" s="145">
        <f t="shared" si="19"/>
        <v>0</v>
      </c>
      <c r="BL166" s="17" t="s">
        <v>137</v>
      </c>
      <c r="BM166" s="144" t="s">
        <v>604</v>
      </c>
    </row>
    <row r="167" spans="2:65" s="1" customFormat="1" ht="16.5" customHeight="1">
      <c r="B167" s="132"/>
      <c r="C167" s="133" t="s">
        <v>392</v>
      </c>
      <c r="D167" s="133" t="s">
        <v>133</v>
      </c>
      <c r="E167" s="134" t="s">
        <v>1479</v>
      </c>
      <c r="F167" s="135" t="s">
        <v>1480</v>
      </c>
      <c r="G167" s="136" t="s">
        <v>249</v>
      </c>
      <c r="H167" s="137">
        <v>25</v>
      </c>
      <c r="I167" s="138"/>
      <c r="J167" s="139">
        <f t="shared" si="10"/>
        <v>0</v>
      </c>
      <c r="K167" s="135" t="s">
        <v>1</v>
      </c>
      <c r="L167" s="32"/>
      <c r="M167" s="140" t="s">
        <v>1</v>
      </c>
      <c r="N167" s="141" t="s">
        <v>41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137</v>
      </c>
      <c r="AT167" s="144" t="s">
        <v>133</v>
      </c>
      <c r="AU167" s="144" t="s">
        <v>84</v>
      </c>
      <c r="AY167" s="17" t="s">
        <v>130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7" t="s">
        <v>84</v>
      </c>
      <c r="BK167" s="145">
        <f t="shared" si="19"/>
        <v>0</v>
      </c>
      <c r="BL167" s="17" t="s">
        <v>137</v>
      </c>
      <c r="BM167" s="144" t="s">
        <v>614</v>
      </c>
    </row>
    <row r="168" spans="2:65" s="1" customFormat="1" ht="21.75" customHeight="1">
      <c r="B168" s="132"/>
      <c r="C168" s="133" t="s">
        <v>396</v>
      </c>
      <c r="D168" s="133" t="s">
        <v>133</v>
      </c>
      <c r="E168" s="134" t="s">
        <v>1481</v>
      </c>
      <c r="F168" s="135" t="s">
        <v>1482</v>
      </c>
      <c r="G168" s="136" t="s">
        <v>249</v>
      </c>
      <c r="H168" s="137">
        <v>50</v>
      </c>
      <c r="I168" s="138"/>
      <c r="J168" s="139">
        <f t="shared" si="10"/>
        <v>0</v>
      </c>
      <c r="K168" s="135" t="s">
        <v>1</v>
      </c>
      <c r="L168" s="32"/>
      <c r="M168" s="140" t="s">
        <v>1</v>
      </c>
      <c r="N168" s="141" t="s">
        <v>41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137</v>
      </c>
      <c r="AT168" s="144" t="s">
        <v>133</v>
      </c>
      <c r="AU168" s="144" t="s">
        <v>84</v>
      </c>
      <c r="AY168" s="17" t="s">
        <v>130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7" t="s">
        <v>84</v>
      </c>
      <c r="BK168" s="145">
        <f t="shared" si="19"/>
        <v>0</v>
      </c>
      <c r="BL168" s="17" t="s">
        <v>137</v>
      </c>
      <c r="BM168" s="144" t="s">
        <v>626</v>
      </c>
    </row>
    <row r="169" spans="2:65" s="1" customFormat="1" ht="24.2" customHeight="1">
      <c r="B169" s="132"/>
      <c r="C169" s="133" t="s">
        <v>401</v>
      </c>
      <c r="D169" s="133" t="s">
        <v>133</v>
      </c>
      <c r="E169" s="134" t="s">
        <v>1483</v>
      </c>
      <c r="F169" s="135" t="s">
        <v>1484</v>
      </c>
      <c r="G169" s="136" t="s">
        <v>271</v>
      </c>
      <c r="H169" s="137">
        <v>10</v>
      </c>
      <c r="I169" s="138"/>
      <c r="J169" s="139">
        <f t="shared" si="10"/>
        <v>0</v>
      </c>
      <c r="K169" s="135" t="s">
        <v>1</v>
      </c>
      <c r="L169" s="32"/>
      <c r="M169" s="140" t="s">
        <v>1</v>
      </c>
      <c r="N169" s="141" t="s">
        <v>41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137</v>
      </c>
      <c r="AT169" s="144" t="s">
        <v>133</v>
      </c>
      <c r="AU169" s="144" t="s">
        <v>84</v>
      </c>
      <c r="AY169" s="17" t="s">
        <v>130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7" t="s">
        <v>84</v>
      </c>
      <c r="BK169" s="145">
        <f t="shared" si="19"/>
        <v>0</v>
      </c>
      <c r="BL169" s="17" t="s">
        <v>137</v>
      </c>
      <c r="BM169" s="144" t="s">
        <v>644</v>
      </c>
    </row>
    <row r="170" spans="2:65" s="1" customFormat="1" ht="29.25">
      <c r="B170" s="32"/>
      <c r="D170" s="152" t="s">
        <v>1403</v>
      </c>
      <c r="F170" s="193" t="s">
        <v>1485</v>
      </c>
      <c r="I170" s="194"/>
      <c r="L170" s="32"/>
      <c r="M170" s="195"/>
      <c r="T170" s="56"/>
      <c r="AT170" s="17" t="s">
        <v>1403</v>
      </c>
      <c r="AU170" s="17" t="s">
        <v>84</v>
      </c>
    </row>
    <row r="171" spans="2:65" s="1" customFormat="1" ht="16.5" customHeight="1">
      <c r="B171" s="132"/>
      <c r="C171" s="179" t="s">
        <v>405</v>
      </c>
      <c r="D171" s="179" t="s">
        <v>455</v>
      </c>
      <c r="E171" s="180" t="s">
        <v>1486</v>
      </c>
      <c r="F171" s="181" t="s">
        <v>1487</v>
      </c>
      <c r="G171" s="182" t="s">
        <v>1488</v>
      </c>
      <c r="H171" s="183">
        <v>80</v>
      </c>
      <c r="I171" s="184"/>
      <c r="J171" s="185">
        <f>ROUND(I171*H171,2)</f>
        <v>0</v>
      </c>
      <c r="K171" s="181" t="s">
        <v>1</v>
      </c>
      <c r="L171" s="186"/>
      <c r="M171" s="187" t="s">
        <v>1</v>
      </c>
      <c r="N171" s="188" t="s">
        <v>41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146</v>
      </c>
      <c r="AT171" s="144" t="s">
        <v>455</v>
      </c>
      <c r="AU171" s="144" t="s">
        <v>84</v>
      </c>
      <c r="AY171" s="17" t="s">
        <v>130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84</v>
      </c>
      <c r="BK171" s="145">
        <f>ROUND(I171*H171,2)</f>
        <v>0</v>
      </c>
      <c r="BL171" s="17" t="s">
        <v>137</v>
      </c>
      <c r="BM171" s="144" t="s">
        <v>654</v>
      </c>
    </row>
    <row r="172" spans="2:65" s="1" customFormat="1" ht="24.2" customHeight="1">
      <c r="B172" s="132"/>
      <c r="C172" s="133" t="s">
        <v>410</v>
      </c>
      <c r="D172" s="133" t="s">
        <v>133</v>
      </c>
      <c r="E172" s="134" t="s">
        <v>1489</v>
      </c>
      <c r="F172" s="135" t="s">
        <v>1490</v>
      </c>
      <c r="G172" s="136" t="s">
        <v>249</v>
      </c>
      <c r="H172" s="137">
        <v>630</v>
      </c>
      <c r="I172" s="138"/>
      <c r="J172" s="139">
        <f>ROUND(I172*H172,2)</f>
        <v>0</v>
      </c>
      <c r="K172" s="135" t="s">
        <v>1</v>
      </c>
      <c r="L172" s="32"/>
      <c r="M172" s="140" t="s">
        <v>1</v>
      </c>
      <c r="N172" s="141" t="s">
        <v>41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137</v>
      </c>
      <c r="AT172" s="144" t="s">
        <v>133</v>
      </c>
      <c r="AU172" s="144" t="s">
        <v>84</v>
      </c>
      <c r="AY172" s="17" t="s">
        <v>130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84</v>
      </c>
      <c r="BK172" s="145">
        <f>ROUND(I172*H172,2)</f>
        <v>0</v>
      </c>
      <c r="BL172" s="17" t="s">
        <v>137</v>
      </c>
      <c r="BM172" s="144" t="s">
        <v>664</v>
      </c>
    </row>
    <row r="173" spans="2:65" s="1" customFormat="1" ht="16.5" customHeight="1">
      <c r="B173" s="132"/>
      <c r="C173" s="133" t="s">
        <v>422</v>
      </c>
      <c r="D173" s="133" t="s">
        <v>133</v>
      </c>
      <c r="E173" s="134" t="s">
        <v>1491</v>
      </c>
      <c r="F173" s="135" t="s">
        <v>1492</v>
      </c>
      <c r="G173" s="136" t="s">
        <v>249</v>
      </c>
      <c r="H173" s="137">
        <v>850</v>
      </c>
      <c r="I173" s="138"/>
      <c r="J173" s="139">
        <f>ROUND(I173*H173,2)</f>
        <v>0</v>
      </c>
      <c r="K173" s="135" t="s">
        <v>1</v>
      </c>
      <c r="L173" s="32"/>
      <c r="M173" s="140" t="s">
        <v>1</v>
      </c>
      <c r="N173" s="141" t="s">
        <v>41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137</v>
      </c>
      <c r="AT173" s="144" t="s">
        <v>133</v>
      </c>
      <c r="AU173" s="144" t="s">
        <v>84</v>
      </c>
      <c r="AY173" s="17" t="s">
        <v>130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84</v>
      </c>
      <c r="BK173" s="145">
        <f>ROUND(I173*H173,2)</f>
        <v>0</v>
      </c>
      <c r="BL173" s="17" t="s">
        <v>137</v>
      </c>
      <c r="BM173" s="144" t="s">
        <v>674</v>
      </c>
    </row>
    <row r="174" spans="2:65" s="1" customFormat="1" ht="16.5" customHeight="1">
      <c r="B174" s="132"/>
      <c r="C174" s="133" t="s">
        <v>428</v>
      </c>
      <c r="D174" s="133" t="s">
        <v>133</v>
      </c>
      <c r="E174" s="134" t="s">
        <v>1493</v>
      </c>
      <c r="F174" s="135" t="s">
        <v>1494</v>
      </c>
      <c r="G174" s="136" t="s">
        <v>271</v>
      </c>
      <c r="H174" s="137">
        <v>25</v>
      </c>
      <c r="I174" s="138"/>
      <c r="J174" s="139">
        <f>ROUND(I174*H174,2)</f>
        <v>0</v>
      </c>
      <c r="K174" s="135" t="s">
        <v>1</v>
      </c>
      <c r="L174" s="32"/>
      <c r="M174" s="140" t="s">
        <v>1</v>
      </c>
      <c r="N174" s="141" t="s">
        <v>41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137</v>
      </c>
      <c r="AT174" s="144" t="s">
        <v>133</v>
      </c>
      <c r="AU174" s="144" t="s">
        <v>84</v>
      </c>
      <c r="AY174" s="17" t="s">
        <v>130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84</v>
      </c>
      <c r="BK174" s="145">
        <f>ROUND(I174*H174,2)</f>
        <v>0</v>
      </c>
      <c r="BL174" s="17" t="s">
        <v>137</v>
      </c>
      <c r="BM174" s="144" t="s">
        <v>684</v>
      </c>
    </row>
    <row r="175" spans="2:65" s="1" customFormat="1" ht="29.25">
      <c r="B175" s="32"/>
      <c r="D175" s="152" t="s">
        <v>1403</v>
      </c>
      <c r="F175" s="193" t="s">
        <v>1495</v>
      </c>
      <c r="I175" s="194"/>
      <c r="L175" s="32"/>
      <c r="M175" s="195"/>
      <c r="T175" s="56"/>
      <c r="AT175" s="17" t="s">
        <v>1403</v>
      </c>
      <c r="AU175" s="17" t="s">
        <v>84</v>
      </c>
    </row>
    <row r="176" spans="2:65" s="1" customFormat="1" ht="24.2" customHeight="1">
      <c r="B176" s="132"/>
      <c r="C176" s="133" t="s">
        <v>432</v>
      </c>
      <c r="D176" s="133" t="s">
        <v>133</v>
      </c>
      <c r="E176" s="134" t="s">
        <v>1496</v>
      </c>
      <c r="F176" s="135" t="s">
        <v>1497</v>
      </c>
      <c r="G176" s="136" t="s">
        <v>163</v>
      </c>
      <c r="H176" s="137">
        <v>23</v>
      </c>
      <c r="I176" s="138"/>
      <c r="J176" s="139">
        <f t="shared" ref="J176:J183" si="20">ROUND(I176*H176,2)</f>
        <v>0</v>
      </c>
      <c r="K176" s="135" t="s">
        <v>1</v>
      </c>
      <c r="L176" s="32"/>
      <c r="M176" s="140" t="s">
        <v>1</v>
      </c>
      <c r="N176" s="141" t="s">
        <v>41</v>
      </c>
      <c r="P176" s="142">
        <f t="shared" ref="P176:P183" si="21">O176*H176</f>
        <v>0</v>
      </c>
      <c r="Q176" s="142">
        <v>0</v>
      </c>
      <c r="R176" s="142">
        <f t="shared" ref="R176:R183" si="22">Q176*H176</f>
        <v>0</v>
      </c>
      <c r="S176" s="142">
        <v>0</v>
      </c>
      <c r="T176" s="143">
        <f t="shared" ref="T176:T183" si="23">S176*H176</f>
        <v>0</v>
      </c>
      <c r="AR176" s="144" t="s">
        <v>137</v>
      </c>
      <c r="AT176" s="144" t="s">
        <v>133</v>
      </c>
      <c r="AU176" s="144" t="s">
        <v>84</v>
      </c>
      <c r="AY176" s="17" t="s">
        <v>130</v>
      </c>
      <c r="BE176" s="145">
        <f t="shared" ref="BE176:BE183" si="24">IF(N176="základní",J176,0)</f>
        <v>0</v>
      </c>
      <c r="BF176" s="145">
        <f t="shared" ref="BF176:BF183" si="25">IF(N176="snížená",J176,0)</f>
        <v>0</v>
      </c>
      <c r="BG176" s="145">
        <f t="shared" ref="BG176:BG183" si="26">IF(N176="zákl. přenesená",J176,0)</f>
        <v>0</v>
      </c>
      <c r="BH176" s="145">
        <f t="shared" ref="BH176:BH183" si="27">IF(N176="sníž. přenesená",J176,0)</f>
        <v>0</v>
      </c>
      <c r="BI176" s="145">
        <f t="shared" ref="BI176:BI183" si="28">IF(N176="nulová",J176,0)</f>
        <v>0</v>
      </c>
      <c r="BJ176" s="17" t="s">
        <v>84</v>
      </c>
      <c r="BK176" s="145">
        <f t="shared" ref="BK176:BK183" si="29">ROUND(I176*H176,2)</f>
        <v>0</v>
      </c>
      <c r="BL176" s="17" t="s">
        <v>137</v>
      </c>
      <c r="BM176" s="144" t="s">
        <v>693</v>
      </c>
    </row>
    <row r="177" spans="2:65" s="1" customFormat="1" ht="24.2" customHeight="1">
      <c r="B177" s="132"/>
      <c r="C177" s="133" t="s">
        <v>436</v>
      </c>
      <c r="D177" s="133" t="s">
        <v>133</v>
      </c>
      <c r="E177" s="134" t="s">
        <v>1498</v>
      </c>
      <c r="F177" s="135" t="s">
        <v>1499</v>
      </c>
      <c r="G177" s="136" t="s">
        <v>163</v>
      </c>
      <c r="H177" s="137">
        <v>23</v>
      </c>
      <c r="I177" s="138"/>
      <c r="J177" s="139">
        <f t="shared" si="20"/>
        <v>0</v>
      </c>
      <c r="K177" s="135" t="s">
        <v>1</v>
      </c>
      <c r="L177" s="32"/>
      <c r="M177" s="140" t="s">
        <v>1</v>
      </c>
      <c r="N177" s="141" t="s">
        <v>41</v>
      </c>
      <c r="P177" s="142">
        <f t="shared" si="21"/>
        <v>0</v>
      </c>
      <c r="Q177" s="142">
        <v>0</v>
      </c>
      <c r="R177" s="142">
        <f t="shared" si="22"/>
        <v>0</v>
      </c>
      <c r="S177" s="142">
        <v>0</v>
      </c>
      <c r="T177" s="143">
        <f t="shared" si="23"/>
        <v>0</v>
      </c>
      <c r="AR177" s="144" t="s">
        <v>137</v>
      </c>
      <c r="AT177" s="144" t="s">
        <v>133</v>
      </c>
      <c r="AU177" s="144" t="s">
        <v>84</v>
      </c>
      <c r="AY177" s="17" t="s">
        <v>130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7" t="s">
        <v>84</v>
      </c>
      <c r="BK177" s="145">
        <f t="shared" si="29"/>
        <v>0</v>
      </c>
      <c r="BL177" s="17" t="s">
        <v>137</v>
      </c>
      <c r="BM177" s="144" t="s">
        <v>703</v>
      </c>
    </row>
    <row r="178" spans="2:65" s="1" customFormat="1" ht="21.75" customHeight="1">
      <c r="B178" s="132"/>
      <c r="C178" s="133" t="s">
        <v>443</v>
      </c>
      <c r="D178" s="133" t="s">
        <v>133</v>
      </c>
      <c r="E178" s="134" t="s">
        <v>1500</v>
      </c>
      <c r="F178" s="135" t="s">
        <v>1501</v>
      </c>
      <c r="G178" s="136" t="s">
        <v>271</v>
      </c>
      <c r="H178" s="137">
        <v>80</v>
      </c>
      <c r="I178" s="138"/>
      <c r="J178" s="139">
        <f t="shared" si="20"/>
        <v>0</v>
      </c>
      <c r="K178" s="135" t="s">
        <v>1</v>
      </c>
      <c r="L178" s="32"/>
      <c r="M178" s="140" t="s">
        <v>1</v>
      </c>
      <c r="N178" s="141" t="s">
        <v>41</v>
      </c>
      <c r="P178" s="142">
        <f t="shared" si="21"/>
        <v>0</v>
      </c>
      <c r="Q178" s="142">
        <v>0</v>
      </c>
      <c r="R178" s="142">
        <f t="shared" si="22"/>
        <v>0</v>
      </c>
      <c r="S178" s="142">
        <v>0</v>
      </c>
      <c r="T178" s="143">
        <f t="shared" si="23"/>
        <v>0</v>
      </c>
      <c r="AR178" s="144" t="s">
        <v>137</v>
      </c>
      <c r="AT178" s="144" t="s">
        <v>133</v>
      </c>
      <c r="AU178" s="144" t="s">
        <v>84</v>
      </c>
      <c r="AY178" s="17" t="s">
        <v>130</v>
      </c>
      <c r="BE178" s="145">
        <f t="shared" si="24"/>
        <v>0</v>
      </c>
      <c r="BF178" s="145">
        <f t="shared" si="25"/>
        <v>0</v>
      </c>
      <c r="BG178" s="145">
        <f t="shared" si="26"/>
        <v>0</v>
      </c>
      <c r="BH178" s="145">
        <f t="shared" si="27"/>
        <v>0</v>
      </c>
      <c r="BI178" s="145">
        <f t="shared" si="28"/>
        <v>0</v>
      </c>
      <c r="BJ178" s="17" t="s">
        <v>84</v>
      </c>
      <c r="BK178" s="145">
        <f t="shared" si="29"/>
        <v>0</v>
      </c>
      <c r="BL178" s="17" t="s">
        <v>137</v>
      </c>
      <c r="BM178" s="144" t="s">
        <v>712</v>
      </c>
    </row>
    <row r="179" spans="2:65" s="1" customFormat="1" ht="16.5" customHeight="1">
      <c r="B179" s="132"/>
      <c r="C179" s="133" t="s">
        <v>449</v>
      </c>
      <c r="D179" s="133" t="s">
        <v>133</v>
      </c>
      <c r="E179" s="134" t="s">
        <v>1502</v>
      </c>
      <c r="F179" s="135" t="s">
        <v>1503</v>
      </c>
      <c r="G179" s="136" t="s">
        <v>271</v>
      </c>
      <c r="H179" s="137">
        <v>5</v>
      </c>
      <c r="I179" s="138"/>
      <c r="J179" s="139">
        <f t="shared" si="20"/>
        <v>0</v>
      </c>
      <c r="K179" s="135" t="s">
        <v>1</v>
      </c>
      <c r="L179" s="32"/>
      <c r="M179" s="140" t="s">
        <v>1</v>
      </c>
      <c r="N179" s="141" t="s">
        <v>41</v>
      </c>
      <c r="P179" s="142">
        <f t="shared" si="21"/>
        <v>0</v>
      </c>
      <c r="Q179" s="142">
        <v>0</v>
      </c>
      <c r="R179" s="142">
        <f t="shared" si="22"/>
        <v>0</v>
      </c>
      <c r="S179" s="142">
        <v>0</v>
      </c>
      <c r="T179" s="143">
        <f t="shared" si="23"/>
        <v>0</v>
      </c>
      <c r="AR179" s="144" t="s">
        <v>137</v>
      </c>
      <c r="AT179" s="144" t="s">
        <v>133</v>
      </c>
      <c r="AU179" s="144" t="s">
        <v>84</v>
      </c>
      <c r="AY179" s="17" t="s">
        <v>130</v>
      </c>
      <c r="BE179" s="145">
        <f t="shared" si="24"/>
        <v>0</v>
      </c>
      <c r="BF179" s="145">
        <f t="shared" si="25"/>
        <v>0</v>
      </c>
      <c r="BG179" s="145">
        <f t="shared" si="26"/>
        <v>0</v>
      </c>
      <c r="BH179" s="145">
        <f t="shared" si="27"/>
        <v>0</v>
      </c>
      <c r="BI179" s="145">
        <f t="shared" si="28"/>
        <v>0</v>
      </c>
      <c r="BJ179" s="17" t="s">
        <v>84</v>
      </c>
      <c r="BK179" s="145">
        <f t="shared" si="29"/>
        <v>0</v>
      </c>
      <c r="BL179" s="17" t="s">
        <v>137</v>
      </c>
      <c r="BM179" s="144" t="s">
        <v>740</v>
      </c>
    </row>
    <row r="180" spans="2:65" s="1" customFormat="1" ht="16.5" customHeight="1">
      <c r="B180" s="132"/>
      <c r="C180" s="133" t="s">
        <v>454</v>
      </c>
      <c r="D180" s="133" t="s">
        <v>133</v>
      </c>
      <c r="E180" s="134" t="s">
        <v>1504</v>
      </c>
      <c r="F180" s="135" t="s">
        <v>1505</v>
      </c>
      <c r="G180" s="136" t="s">
        <v>249</v>
      </c>
      <c r="H180" s="137">
        <v>80</v>
      </c>
      <c r="I180" s="138"/>
      <c r="J180" s="139">
        <f t="shared" si="20"/>
        <v>0</v>
      </c>
      <c r="K180" s="135" t="s">
        <v>1</v>
      </c>
      <c r="L180" s="32"/>
      <c r="M180" s="140" t="s">
        <v>1</v>
      </c>
      <c r="N180" s="141" t="s">
        <v>41</v>
      </c>
      <c r="P180" s="142">
        <f t="shared" si="21"/>
        <v>0</v>
      </c>
      <c r="Q180" s="142">
        <v>0</v>
      </c>
      <c r="R180" s="142">
        <f t="shared" si="22"/>
        <v>0</v>
      </c>
      <c r="S180" s="142">
        <v>0</v>
      </c>
      <c r="T180" s="143">
        <f t="shared" si="23"/>
        <v>0</v>
      </c>
      <c r="AR180" s="144" t="s">
        <v>137</v>
      </c>
      <c r="AT180" s="144" t="s">
        <v>133</v>
      </c>
      <c r="AU180" s="144" t="s">
        <v>84</v>
      </c>
      <c r="AY180" s="17" t="s">
        <v>130</v>
      </c>
      <c r="BE180" s="145">
        <f t="shared" si="24"/>
        <v>0</v>
      </c>
      <c r="BF180" s="145">
        <f t="shared" si="25"/>
        <v>0</v>
      </c>
      <c r="BG180" s="145">
        <f t="shared" si="26"/>
        <v>0</v>
      </c>
      <c r="BH180" s="145">
        <f t="shared" si="27"/>
        <v>0</v>
      </c>
      <c r="BI180" s="145">
        <f t="shared" si="28"/>
        <v>0</v>
      </c>
      <c r="BJ180" s="17" t="s">
        <v>84</v>
      </c>
      <c r="BK180" s="145">
        <f t="shared" si="29"/>
        <v>0</v>
      </c>
      <c r="BL180" s="17" t="s">
        <v>137</v>
      </c>
      <c r="BM180" s="144" t="s">
        <v>749</v>
      </c>
    </row>
    <row r="181" spans="2:65" s="1" customFormat="1" ht="16.5" customHeight="1">
      <c r="B181" s="132"/>
      <c r="C181" s="133" t="s">
        <v>460</v>
      </c>
      <c r="D181" s="133" t="s">
        <v>133</v>
      </c>
      <c r="E181" s="134" t="s">
        <v>1506</v>
      </c>
      <c r="F181" s="135" t="s">
        <v>1507</v>
      </c>
      <c r="G181" s="136" t="s">
        <v>249</v>
      </c>
      <c r="H181" s="137">
        <v>200</v>
      </c>
      <c r="I181" s="138"/>
      <c r="J181" s="139">
        <f t="shared" si="20"/>
        <v>0</v>
      </c>
      <c r="K181" s="135" t="s">
        <v>1</v>
      </c>
      <c r="L181" s="32"/>
      <c r="M181" s="140" t="s">
        <v>1</v>
      </c>
      <c r="N181" s="141" t="s">
        <v>41</v>
      </c>
      <c r="P181" s="142">
        <f t="shared" si="21"/>
        <v>0</v>
      </c>
      <c r="Q181" s="142">
        <v>0</v>
      </c>
      <c r="R181" s="142">
        <f t="shared" si="22"/>
        <v>0</v>
      </c>
      <c r="S181" s="142">
        <v>0</v>
      </c>
      <c r="T181" s="143">
        <f t="shared" si="23"/>
        <v>0</v>
      </c>
      <c r="AR181" s="144" t="s">
        <v>137</v>
      </c>
      <c r="AT181" s="144" t="s">
        <v>133</v>
      </c>
      <c r="AU181" s="144" t="s">
        <v>84</v>
      </c>
      <c r="AY181" s="17" t="s">
        <v>130</v>
      </c>
      <c r="BE181" s="145">
        <f t="shared" si="24"/>
        <v>0</v>
      </c>
      <c r="BF181" s="145">
        <f t="shared" si="25"/>
        <v>0</v>
      </c>
      <c r="BG181" s="145">
        <f t="shared" si="26"/>
        <v>0</v>
      </c>
      <c r="BH181" s="145">
        <f t="shared" si="27"/>
        <v>0</v>
      </c>
      <c r="BI181" s="145">
        <f t="shared" si="28"/>
        <v>0</v>
      </c>
      <c r="BJ181" s="17" t="s">
        <v>84</v>
      </c>
      <c r="BK181" s="145">
        <f t="shared" si="29"/>
        <v>0</v>
      </c>
      <c r="BL181" s="17" t="s">
        <v>137</v>
      </c>
      <c r="BM181" s="144" t="s">
        <v>761</v>
      </c>
    </row>
    <row r="182" spans="2:65" s="1" customFormat="1" ht="16.5" customHeight="1">
      <c r="B182" s="132"/>
      <c r="C182" s="133" t="s">
        <v>465</v>
      </c>
      <c r="D182" s="133" t="s">
        <v>133</v>
      </c>
      <c r="E182" s="134" t="s">
        <v>1508</v>
      </c>
      <c r="F182" s="135" t="s">
        <v>1509</v>
      </c>
      <c r="G182" s="136" t="s">
        <v>249</v>
      </c>
      <c r="H182" s="137">
        <v>80</v>
      </c>
      <c r="I182" s="138"/>
      <c r="J182" s="139">
        <f t="shared" si="20"/>
        <v>0</v>
      </c>
      <c r="K182" s="135" t="s">
        <v>1</v>
      </c>
      <c r="L182" s="32"/>
      <c r="M182" s="140" t="s">
        <v>1</v>
      </c>
      <c r="N182" s="141" t="s">
        <v>41</v>
      </c>
      <c r="P182" s="142">
        <f t="shared" si="21"/>
        <v>0</v>
      </c>
      <c r="Q182" s="142">
        <v>0</v>
      </c>
      <c r="R182" s="142">
        <f t="shared" si="22"/>
        <v>0</v>
      </c>
      <c r="S182" s="142">
        <v>0</v>
      </c>
      <c r="T182" s="143">
        <f t="shared" si="23"/>
        <v>0</v>
      </c>
      <c r="AR182" s="144" t="s">
        <v>137</v>
      </c>
      <c r="AT182" s="144" t="s">
        <v>133</v>
      </c>
      <c r="AU182" s="144" t="s">
        <v>84</v>
      </c>
      <c r="AY182" s="17" t="s">
        <v>130</v>
      </c>
      <c r="BE182" s="145">
        <f t="shared" si="24"/>
        <v>0</v>
      </c>
      <c r="BF182" s="145">
        <f t="shared" si="25"/>
        <v>0</v>
      </c>
      <c r="BG182" s="145">
        <f t="shared" si="26"/>
        <v>0</v>
      </c>
      <c r="BH182" s="145">
        <f t="shared" si="27"/>
        <v>0</v>
      </c>
      <c r="BI182" s="145">
        <f t="shared" si="28"/>
        <v>0</v>
      </c>
      <c r="BJ182" s="17" t="s">
        <v>84</v>
      </c>
      <c r="BK182" s="145">
        <f t="shared" si="29"/>
        <v>0</v>
      </c>
      <c r="BL182" s="17" t="s">
        <v>137</v>
      </c>
      <c r="BM182" s="144" t="s">
        <v>774</v>
      </c>
    </row>
    <row r="183" spans="2:65" s="1" customFormat="1" ht="16.5" customHeight="1">
      <c r="B183" s="132"/>
      <c r="C183" s="133" t="s">
        <v>473</v>
      </c>
      <c r="D183" s="133" t="s">
        <v>133</v>
      </c>
      <c r="E183" s="134" t="s">
        <v>1510</v>
      </c>
      <c r="F183" s="135" t="s">
        <v>1511</v>
      </c>
      <c r="G183" s="136" t="s">
        <v>249</v>
      </c>
      <c r="H183" s="137">
        <v>200</v>
      </c>
      <c r="I183" s="138"/>
      <c r="J183" s="139">
        <f t="shared" si="20"/>
        <v>0</v>
      </c>
      <c r="K183" s="135" t="s">
        <v>1</v>
      </c>
      <c r="L183" s="32"/>
      <c r="M183" s="140" t="s">
        <v>1</v>
      </c>
      <c r="N183" s="141" t="s">
        <v>41</v>
      </c>
      <c r="P183" s="142">
        <f t="shared" si="21"/>
        <v>0</v>
      </c>
      <c r="Q183" s="142">
        <v>0</v>
      </c>
      <c r="R183" s="142">
        <f t="shared" si="22"/>
        <v>0</v>
      </c>
      <c r="S183" s="142">
        <v>0</v>
      </c>
      <c r="T183" s="143">
        <f t="shared" si="23"/>
        <v>0</v>
      </c>
      <c r="AR183" s="144" t="s">
        <v>137</v>
      </c>
      <c r="AT183" s="144" t="s">
        <v>133</v>
      </c>
      <c r="AU183" s="144" t="s">
        <v>84</v>
      </c>
      <c r="AY183" s="17" t="s">
        <v>130</v>
      </c>
      <c r="BE183" s="145">
        <f t="shared" si="24"/>
        <v>0</v>
      </c>
      <c r="BF183" s="145">
        <f t="shared" si="25"/>
        <v>0</v>
      </c>
      <c r="BG183" s="145">
        <f t="shared" si="26"/>
        <v>0</v>
      </c>
      <c r="BH183" s="145">
        <f t="shared" si="27"/>
        <v>0</v>
      </c>
      <c r="BI183" s="145">
        <f t="shared" si="28"/>
        <v>0</v>
      </c>
      <c r="BJ183" s="17" t="s">
        <v>84</v>
      </c>
      <c r="BK183" s="145">
        <f t="shared" si="29"/>
        <v>0</v>
      </c>
      <c r="BL183" s="17" t="s">
        <v>137</v>
      </c>
      <c r="BM183" s="144" t="s">
        <v>784</v>
      </c>
    </row>
    <row r="184" spans="2:65" s="1" customFormat="1" ht="19.5">
      <c r="B184" s="32"/>
      <c r="D184" s="152" t="s">
        <v>1403</v>
      </c>
      <c r="F184" s="193" t="s">
        <v>1512</v>
      </c>
      <c r="I184" s="194"/>
      <c r="L184" s="32"/>
      <c r="M184" s="195"/>
      <c r="T184" s="56"/>
      <c r="AT184" s="17" t="s">
        <v>1403</v>
      </c>
      <c r="AU184" s="17" t="s">
        <v>84</v>
      </c>
    </row>
    <row r="185" spans="2:65" s="1" customFormat="1" ht="24.2" customHeight="1">
      <c r="B185" s="132"/>
      <c r="C185" s="133" t="s">
        <v>479</v>
      </c>
      <c r="D185" s="133" t="s">
        <v>133</v>
      </c>
      <c r="E185" s="134" t="s">
        <v>1513</v>
      </c>
      <c r="F185" s="135" t="s">
        <v>1514</v>
      </c>
      <c r="G185" s="136" t="s">
        <v>1515</v>
      </c>
      <c r="H185" s="137">
        <v>0.7</v>
      </c>
      <c r="I185" s="138"/>
      <c r="J185" s="139">
        <f>ROUND(I185*H185,2)</f>
        <v>0</v>
      </c>
      <c r="K185" s="135" t="s">
        <v>1</v>
      </c>
      <c r="L185" s="32"/>
      <c r="M185" s="140" t="s">
        <v>1</v>
      </c>
      <c r="N185" s="141" t="s">
        <v>41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137</v>
      </c>
      <c r="AT185" s="144" t="s">
        <v>133</v>
      </c>
      <c r="AU185" s="144" t="s">
        <v>84</v>
      </c>
      <c r="AY185" s="17" t="s">
        <v>130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84</v>
      </c>
      <c r="BK185" s="145">
        <f>ROUND(I185*H185,2)</f>
        <v>0</v>
      </c>
      <c r="BL185" s="17" t="s">
        <v>137</v>
      </c>
      <c r="BM185" s="144" t="s">
        <v>797</v>
      </c>
    </row>
    <row r="186" spans="2:65" s="1" customFormat="1" ht="24.2" customHeight="1">
      <c r="B186" s="132"/>
      <c r="C186" s="133" t="s">
        <v>483</v>
      </c>
      <c r="D186" s="133" t="s">
        <v>133</v>
      </c>
      <c r="E186" s="134" t="s">
        <v>1516</v>
      </c>
      <c r="F186" s="135" t="s">
        <v>1517</v>
      </c>
      <c r="G186" s="136" t="s">
        <v>249</v>
      </c>
      <c r="H186" s="137">
        <v>10</v>
      </c>
      <c r="I186" s="138"/>
      <c r="J186" s="139">
        <f>ROUND(I186*H186,2)</f>
        <v>0</v>
      </c>
      <c r="K186" s="135" t="s">
        <v>1</v>
      </c>
      <c r="L186" s="32"/>
      <c r="M186" s="140" t="s">
        <v>1</v>
      </c>
      <c r="N186" s="141" t="s">
        <v>41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137</v>
      </c>
      <c r="AT186" s="144" t="s">
        <v>133</v>
      </c>
      <c r="AU186" s="144" t="s">
        <v>84</v>
      </c>
      <c r="AY186" s="17" t="s">
        <v>130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84</v>
      </c>
      <c r="BK186" s="145">
        <f>ROUND(I186*H186,2)</f>
        <v>0</v>
      </c>
      <c r="BL186" s="17" t="s">
        <v>137</v>
      </c>
      <c r="BM186" s="144" t="s">
        <v>827</v>
      </c>
    </row>
    <row r="187" spans="2:65" s="1" customFormat="1" ht="16.5" customHeight="1">
      <c r="B187" s="132"/>
      <c r="C187" s="133" t="s">
        <v>488</v>
      </c>
      <c r="D187" s="133" t="s">
        <v>133</v>
      </c>
      <c r="E187" s="134" t="s">
        <v>1518</v>
      </c>
      <c r="F187" s="135" t="s">
        <v>1519</v>
      </c>
      <c r="G187" s="136" t="s">
        <v>191</v>
      </c>
      <c r="H187" s="137">
        <v>10</v>
      </c>
      <c r="I187" s="138"/>
      <c r="J187" s="139">
        <f>ROUND(I187*H187,2)</f>
        <v>0</v>
      </c>
      <c r="K187" s="135" t="s">
        <v>1</v>
      </c>
      <c r="L187" s="32"/>
      <c r="M187" s="140" t="s">
        <v>1</v>
      </c>
      <c r="N187" s="141" t="s">
        <v>41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137</v>
      </c>
      <c r="AT187" s="144" t="s">
        <v>133</v>
      </c>
      <c r="AU187" s="144" t="s">
        <v>84</v>
      </c>
      <c r="AY187" s="17" t="s">
        <v>130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84</v>
      </c>
      <c r="BK187" s="145">
        <f>ROUND(I187*H187,2)</f>
        <v>0</v>
      </c>
      <c r="BL187" s="17" t="s">
        <v>137</v>
      </c>
      <c r="BM187" s="144" t="s">
        <v>839</v>
      </c>
    </row>
    <row r="188" spans="2:65" s="1" customFormat="1" ht="21.75" customHeight="1">
      <c r="B188" s="132"/>
      <c r="C188" s="133" t="s">
        <v>492</v>
      </c>
      <c r="D188" s="133" t="s">
        <v>133</v>
      </c>
      <c r="E188" s="134" t="s">
        <v>1520</v>
      </c>
      <c r="F188" s="135" t="s">
        <v>1521</v>
      </c>
      <c r="G188" s="136" t="s">
        <v>191</v>
      </c>
      <c r="H188" s="137">
        <v>10</v>
      </c>
      <c r="I188" s="138"/>
      <c r="J188" s="139">
        <f>ROUND(I188*H188,2)</f>
        <v>0</v>
      </c>
      <c r="K188" s="135" t="s">
        <v>1</v>
      </c>
      <c r="L188" s="32"/>
      <c r="M188" s="140" t="s">
        <v>1</v>
      </c>
      <c r="N188" s="141" t="s">
        <v>41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137</v>
      </c>
      <c r="AT188" s="144" t="s">
        <v>133</v>
      </c>
      <c r="AU188" s="144" t="s">
        <v>84</v>
      </c>
      <c r="AY188" s="17" t="s">
        <v>130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84</v>
      </c>
      <c r="BK188" s="145">
        <f>ROUND(I188*H188,2)</f>
        <v>0</v>
      </c>
      <c r="BL188" s="17" t="s">
        <v>137</v>
      </c>
      <c r="BM188" s="144" t="s">
        <v>851</v>
      </c>
    </row>
    <row r="189" spans="2:65" s="1" customFormat="1" ht="24.2" customHeight="1">
      <c r="B189" s="132"/>
      <c r="C189" s="133" t="s">
        <v>501</v>
      </c>
      <c r="D189" s="133" t="s">
        <v>133</v>
      </c>
      <c r="E189" s="134" t="s">
        <v>1522</v>
      </c>
      <c r="F189" s="135" t="s">
        <v>1523</v>
      </c>
      <c r="G189" s="136" t="s">
        <v>191</v>
      </c>
      <c r="H189" s="137">
        <v>150</v>
      </c>
      <c r="I189" s="138"/>
      <c r="J189" s="139">
        <f>ROUND(I189*H189,2)</f>
        <v>0</v>
      </c>
      <c r="K189" s="135" t="s">
        <v>1</v>
      </c>
      <c r="L189" s="32"/>
      <c r="M189" s="140" t="s">
        <v>1</v>
      </c>
      <c r="N189" s="141" t="s">
        <v>41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137</v>
      </c>
      <c r="AT189" s="144" t="s">
        <v>133</v>
      </c>
      <c r="AU189" s="144" t="s">
        <v>84</v>
      </c>
      <c r="AY189" s="17" t="s">
        <v>130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84</v>
      </c>
      <c r="BK189" s="145">
        <f>ROUND(I189*H189,2)</f>
        <v>0</v>
      </c>
      <c r="BL189" s="17" t="s">
        <v>137</v>
      </c>
      <c r="BM189" s="144" t="s">
        <v>861</v>
      </c>
    </row>
    <row r="190" spans="2:65" s="11" customFormat="1" ht="25.9" customHeight="1">
      <c r="B190" s="120"/>
      <c r="D190" s="121" t="s">
        <v>75</v>
      </c>
      <c r="E190" s="122" t="s">
        <v>1524</v>
      </c>
      <c r="F190" s="122" t="s">
        <v>1525</v>
      </c>
      <c r="I190" s="123"/>
      <c r="J190" s="124">
        <f>BK190</f>
        <v>0</v>
      </c>
      <c r="L190" s="120"/>
      <c r="M190" s="125"/>
      <c r="P190" s="126">
        <f>SUM(P191:P207)</f>
        <v>0</v>
      </c>
      <c r="R190" s="126">
        <f>SUM(R191:R207)</f>
        <v>0</v>
      </c>
      <c r="T190" s="127">
        <f>SUM(T191:T207)</f>
        <v>0</v>
      </c>
      <c r="AR190" s="121" t="s">
        <v>84</v>
      </c>
      <c r="AT190" s="128" t="s">
        <v>75</v>
      </c>
      <c r="AU190" s="128" t="s">
        <v>76</v>
      </c>
      <c r="AY190" s="121" t="s">
        <v>130</v>
      </c>
      <c r="BK190" s="129">
        <f>SUM(BK191:BK207)</f>
        <v>0</v>
      </c>
    </row>
    <row r="191" spans="2:65" s="1" customFormat="1" ht="24.2" customHeight="1">
      <c r="B191" s="132"/>
      <c r="C191" s="133" t="s">
        <v>507</v>
      </c>
      <c r="D191" s="133" t="s">
        <v>133</v>
      </c>
      <c r="E191" s="134" t="s">
        <v>1526</v>
      </c>
      <c r="F191" s="135" t="s">
        <v>1527</v>
      </c>
      <c r="G191" s="136" t="s">
        <v>1468</v>
      </c>
      <c r="H191" s="137">
        <v>1</v>
      </c>
      <c r="I191" s="138"/>
      <c r="J191" s="139">
        <f t="shared" ref="J191:J207" si="30">ROUND(I191*H191,2)</f>
        <v>0</v>
      </c>
      <c r="K191" s="135" t="s">
        <v>1</v>
      </c>
      <c r="L191" s="32"/>
      <c r="M191" s="140" t="s">
        <v>1</v>
      </c>
      <c r="N191" s="141" t="s">
        <v>41</v>
      </c>
      <c r="P191" s="142">
        <f t="shared" ref="P191:P207" si="31">O191*H191</f>
        <v>0</v>
      </c>
      <c r="Q191" s="142">
        <v>0</v>
      </c>
      <c r="R191" s="142">
        <f t="shared" ref="R191:R207" si="32">Q191*H191</f>
        <v>0</v>
      </c>
      <c r="S191" s="142">
        <v>0</v>
      </c>
      <c r="T191" s="143">
        <f t="shared" ref="T191:T207" si="33">S191*H191</f>
        <v>0</v>
      </c>
      <c r="AR191" s="144" t="s">
        <v>137</v>
      </c>
      <c r="AT191" s="144" t="s">
        <v>133</v>
      </c>
      <c r="AU191" s="144" t="s">
        <v>84</v>
      </c>
      <c r="AY191" s="17" t="s">
        <v>130</v>
      </c>
      <c r="BE191" s="145">
        <f t="shared" ref="BE191:BE207" si="34">IF(N191="základní",J191,0)</f>
        <v>0</v>
      </c>
      <c r="BF191" s="145">
        <f t="shared" ref="BF191:BF207" si="35">IF(N191="snížená",J191,0)</f>
        <v>0</v>
      </c>
      <c r="BG191" s="145">
        <f t="shared" ref="BG191:BG207" si="36">IF(N191="zákl. přenesená",J191,0)</f>
        <v>0</v>
      </c>
      <c r="BH191" s="145">
        <f t="shared" ref="BH191:BH207" si="37">IF(N191="sníž. přenesená",J191,0)</f>
        <v>0</v>
      </c>
      <c r="BI191" s="145">
        <f t="shared" ref="BI191:BI207" si="38">IF(N191="nulová",J191,0)</f>
        <v>0</v>
      </c>
      <c r="BJ191" s="17" t="s">
        <v>84</v>
      </c>
      <c r="BK191" s="145">
        <f t="shared" ref="BK191:BK207" si="39">ROUND(I191*H191,2)</f>
        <v>0</v>
      </c>
      <c r="BL191" s="17" t="s">
        <v>137</v>
      </c>
      <c r="BM191" s="144" t="s">
        <v>871</v>
      </c>
    </row>
    <row r="192" spans="2:65" s="1" customFormat="1" ht="16.5" customHeight="1">
      <c r="B192" s="132"/>
      <c r="C192" s="133" t="s">
        <v>513</v>
      </c>
      <c r="D192" s="133" t="s">
        <v>133</v>
      </c>
      <c r="E192" s="134" t="s">
        <v>1528</v>
      </c>
      <c r="F192" s="135" t="s">
        <v>1529</v>
      </c>
      <c r="G192" s="136" t="s">
        <v>1530</v>
      </c>
      <c r="H192" s="137">
        <v>32</v>
      </c>
      <c r="I192" s="138"/>
      <c r="J192" s="139">
        <f t="shared" si="30"/>
        <v>0</v>
      </c>
      <c r="K192" s="135" t="s">
        <v>1</v>
      </c>
      <c r="L192" s="32"/>
      <c r="M192" s="140" t="s">
        <v>1</v>
      </c>
      <c r="N192" s="141" t="s">
        <v>41</v>
      </c>
      <c r="P192" s="142">
        <f t="shared" si="31"/>
        <v>0</v>
      </c>
      <c r="Q192" s="142">
        <v>0</v>
      </c>
      <c r="R192" s="142">
        <f t="shared" si="32"/>
        <v>0</v>
      </c>
      <c r="S192" s="142">
        <v>0</v>
      </c>
      <c r="T192" s="143">
        <f t="shared" si="33"/>
        <v>0</v>
      </c>
      <c r="AR192" s="144" t="s">
        <v>137</v>
      </c>
      <c r="AT192" s="144" t="s">
        <v>133</v>
      </c>
      <c r="AU192" s="144" t="s">
        <v>84</v>
      </c>
      <c r="AY192" s="17" t="s">
        <v>130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7" t="s">
        <v>84</v>
      </c>
      <c r="BK192" s="145">
        <f t="shared" si="39"/>
        <v>0</v>
      </c>
      <c r="BL192" s="17" t="s">
        <v>137</v>
      </c>
      <c r="BM192" s="144" t="s">
        <v>881</v>
      </c>
    </row>
    <row r="193" spans="2:65" s="1" customFormat="1" ht="16.5" customHeight="1">
      <c r="B193" s="132"/>
      <c r="C193" s="133" t="s">
        <v>520</v>
      </c>
      <c r="D193" s="133" t="s">
        <v>133</v>
      </c>
      <c r="E193" s="134" t="s">
        <v>1531</v>
      </c>
      <c r="F193" s="135" t="s">
        <v>1532</v>
      </c>
      <c r="G193" s="136" t="s">
        <v>1530</v>
      </c>
      <c r="H193" s="137">
        <v>100</v>
      </c>
      <c r="I193" s="138"/>
      <c r="J193" s="139">
        <f t="shared" si="30"/>
        <v>0</v>
      </c>
      <c r="K193" s="135" t="s">
        <v>1</v>
      </c>
      <c r="L193" s="32"/>
      <c r="M193" s="140" t="s">
        <v>1</v>
      </c>
      <c r="N193" s="141" t="s">
        <v>41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137</v>
      </c>
      <c r="AT193" s="144" t="s">
        <v>133</v>
      </c>
      <c r="AU193" s="144" t="s">
        <v>84</v>
      </c>
      <c r="AY193" s="17" t="s">
        <v>130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7" t="s">
        <v>84</v>
      </c>
      <c r="BK193" s="145">
        <f t="shared" si="39"/>
        <v>0</v>
      </c>
      <c r="BL193" s="17" t="s">
        <v>137</v>
      </c>
      <c r="BM193" s="144" t="s">
        <v>893</v>
      </c>
    </row>
    <row r="194" spans="2:65" s="1" customFormat="1" ht="16.5" customHeight="1">
      <c r="B194" s="132"/>
      <c r="C194" s="133" t="s">
        <v>526</v>
      </c>
      <c r="D194" s="133" t="s">
        <v>133</v>
      </c>
      <c r="E194" s="134" t="s">
        <v>1533</v>
      </c>
      <c r="F194" s="135" t="s">
        <v>1534</v>
      </c>
      <c r="G194" s="136" t="s">
        <v>1530</v>
      </c>
      <c r="H194" s="137">
        <v>24</v>
      </c>
      <c r="I194" s="138"/>
      <c r="J194" s="139">
        <f t="shared" si="30"/>
        <v>0</v>
      </c>
      <c r="K194" s="135" t="s">
        <v>1</v>
      </c>
      <c r="L194" s="32"/>
      <c r="M194" s="140" t="s">
        <v>1</v>
      </c>
      <c r="N194" s="141" t="s">
        <v>41</v>
      </c>
      <c r="P194" s="142">
        <f t="shared" si="31"/>
        <v>0</v>
      </c>
      <c r="Q194" s="142">
        <v>0</v>
      </c>
      <c r="R194" s="142">
        <f t="shared" si="32"/>
        <v>0</v>
      </c>
      <c r="S194" s="142">
        <v>0</v>
      </c>
      <c r="T194" s="143">
        <f t="shared" si="33"/>
        <v>0</v>
      </c>
      <c r="AR194" s="144" t="s">
        <v>137</v>
      </c>
      <c r="AT194" s="144" t="s">
        <v>133</v>
      </c>
      <c r="AU194" s="144" t="s">
        <v>84</v>
      </c>
      <c r="AY194" s="17" t="s">
        <v>130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7" t="s">
        <v>84</v>
      </c>
      <c r="BK194" s="145">
        <f t="shared" si="39"/>
        <v>0</v>
      </c>
      <c r="BL194" s="17" t="s">
        <v>137</v>
      </c>
      <c r="BM194" s="144" t="s">
        <v>1343</v>
      </c>
    </row>
    <row r="195" spans="2:65" s="1" customFormat="1" ht="16.5" customHeight="1">
      <c r="B195" s="132"/>
      <c r="C195" s="133" t="s">
        <v>541</v>
      </c>
      <c r="D195" s="133" t="s">
        <v>133</v>
      </c>
      <c r="E195" s="134" t="s">
        <v>1535</v>
      </c>
      <c r="F195" s="135" t="s">
        <v>1536</v>
      </c>
      <c r="G195" s="136" t="s">
        <v>163</v>
      </c>
      <c r="H195" s="137">
        <v>23</v>
      </c>
      <c r="I195" s="138"/>
      <c r="J195" s="139">
        <f t="shared" si="30"/>
        <v>0</v>
      </c>
      <c r="K195" s="135" t="s">
        <v>1</v>
      </c>
      <c r="L195" s="32"/>
      <c r="M195" s="140" t="s">
        <v>1</v>
      </c>
      <c r="N195" s="141" t="s">
        <v>41</v>
      </c>
      <c r="P195" s="142">
        <f t="shared" si="31"/>
        <v>0</v>
      </c>
      <c r="Q195" s="142">
        <v>0</v>
      </c>
      <c r="R195" s="142">
        <f t="shared" si="32"/>
        <v>0</v>
      </c>
      <c r="S195" s="142">
        <v>0</v>
      </c>
      <c r="T195" s="143">
        <f t="shared" si="33"/>
        <v>0</v>
      </c>
      <c r="AR195" s="144" t="s">
        <v>137</v>
      </c>
      <c r="AT195" s="144" t="s">
        <v>133</v>
      </c>
      <c r="AU195" s="144" t="s">
        <v>84</v>
      </c>
      <c r="AY195" s="17" t="s">
        <v>130</v>
      </c>
      <c r="BE195" s="145">
        <f t="shared" si="34"/>
        <v>0</v>
      </c>
      <c r="BF195" s="145">
        <f t="shared" si="35"/>
        <v>0</v>
      </c>
      <c r="BG195" s="145">
        <f t="shared" si="36"/>
        <v>0</v>
      </c>
      <c r="BH195" s="145">
        <f t="shared" si="37"/>
        <v>0</v>
      </c>
      <c r="BI195" s="145">
        <f t="shared" si="38"/>
        <v>0</v>
      </c>
      <c r="BJ195" s="17" t="s">
        <v>84</v>
      </c>
      <c r="BK195" s="145">
        <f t="shared" si="39"/>
        <v>0</v>
      </c>
      <c r="BL195" s="17" t="s">
        <v>137</v>
      </c>
      <c r="BM195" s="144" t="s">
        <v>1346</v>
      </c>
    </row>
    <row r="196" spans="2:65" s="1" customFormat="1" ht="16.5" customHeight="1">
      <c r="B196" s="132"/>
      <c r="C196" s="133" t="s">
        <v>546</v>
      </c>
      <c r="D196" s="133" t="s">
        <v>133</v>
      </c>
      <c r="E196" s="134" t="s">
        <v>1537</v>
      </c>
      <c r="F196" s="135" t="s">
        <v>1538</v>
      </c>
      <c r="G196" s="136" t="s">
        <v>1530</v>
      </c>
      <c r="H196" s="137">
        <v>2</v>
      </c>
      <c r="I196" s="138"/>
      <c r="J196" s="139">
        <f t="shared" si="30"/>
        <v>0</v>
      </c>
      <c r="K196" s="135" t="s">
        <v>1</v>
      </c>
      <c r="L196" s="32"/>
      <c r="M196" s="140" t="s">
        <v>1</v>
      </c>
      <c r="N196" s="141" t="s">
        <v>41</v>
      </c>
      <c r="P196" s="142">
        <f t="shared" si="31"/>
        <v>0</v>
      </c>
      <c r="Q196" s="142">
        <v>0</v>
      </c>
      <c r="R196" s="142">
        <f t="shared" si="32"/>
        <v>0</v>
      </c>
      <c r="S196" s="142">
        <v>0</v>
      </c>
      <c r="T196" s="143">
        <f t="shared" si="33"/>
        <v>0</v>
      </c>
      <c r="AR196" s="144" t="s">
        <v>137</v>
      </c>
      <c r="AT196" s="144" t="s">
        <v>133</v>
      </c>
      <c r="AU196" s="144" t="s">
        <v>84</v>
      </c>
      <c r="AY196" s="17" t="s">
        <v>130</v>
      </c>
      <c r="BE196" s="145">
        <f t="shared" si="34"/>
        <v>0</v>
      </c>
      <c r="BF196" s="145">
        <f t="shared" si="35"/>
        <v>0</v>
      </c>
      <c r="BG196" s="145">
        <f t="shared" si="36"/>
        <v>0</v>
      </c>
      <c r="BH196" s="145">
        <f t="shared" si="37"/>
        <v>0</v>
      </c>
      <c r="BI196" s="145">
        <f t="shared" si="38"/>
        <v>0</v>
      </c>
      <c r="BJ196" s="17" t="s">
        <v>84</v>
      </c>
      <c r="BK196" s="145">
        <f t="shared" si="39"/>
        <v>0</v>
      </c>
      <c r="BL196" s="17" t="s">
        <v>137</v>
      </c>
      <c r="BM196" s="144" t="s">
        <v>1539</v>
      </c>
    </row>
    <row r="197" spans="2:65" s="1" customFormat="1" ht="16.5" customHeight="1">
      <c r="B197" s="132"/>
      <c r="C197" s="133" t="s">
        <v>551</v>
      </c>
      <c r="D197" s="133" t="s">
        <v>133</v>
      </c>
      <c r="E197" s="134" t="s">
        <v>1540</v>
      </c>
      <c r="F197" s="135" t="s">
        <v>1541</v>
      </c>
      <c r="G197" s="136" t="s">
        <v>1530</v>
      </c>
      <c r="H197" s="137">
        <v>8</v>
      </c>
      <c r="I197" s="138"/>
      <c r="J197" s="139">
        <f t="shared" si="30"/>
        <v>0</v>
      </c>
      <c r="K197" s="135" t="s">
        <v>1</v>
      </c>
      <c r="L197" s="32"/>
      <c r="M197" s="140" t="s">
        <v>1</v>
      </c>
      <c r="N197" s="141" t="s">
        <v>41</v>
      </c>
      <c r="P197" s="142">
        <f t="shared" si="31"/>
        <v>0</v>
      </c>
      <c r="Q197" s="142">
        <v>0</v>
      </c>
      <c r="R197" s="142">
        <f t="shared" si="32"/>
        <v>0</v>
      </c>
      <c r="S197" s="142">
        <v>0</v>
      </c>
      <c r="T197" s="143">
        <f t="shared" si="33"/>
        <v>0</v>
      </c>
      <c r="AR197" s="144" t="s">
        <v>137</v>
      </c>
      <c r="AT197" s="144" t="s">
        <v>133</v>
      </c>
      <c r="AU197" s="144" t="s">
        <v>84</v>
      </c>
      <c r="AY197" s="17" t="s">
        <v>130</v>
      </c>
      <c r="BE197" s="145">
        <f t="shared" si="34"/>
        <v>0</v>
      </c>
      <c r="BF197" s="145">
        <f t="shared" si="35"/>
        <v>0</v>
      </c>
      <c r="BG197" s="145">
        <f t="shared" si="36"/>
        <v>0</v>
      </c>
      <c r="BH197" s="145">
        <f t="shared" si="37"/>
        <v>0</v>
      </c>
      <c r="BI197" s="145">
        <f t="shared" si="38"/>
        <v>0</v>
      </c>
      <c r="BJ197" s="17" t="s">
        <v>84</v>
      </c>
      <c r="BK197" s="145">
        <f t="shared" si="39"/>
        <v>0</v>
      </c>
      <c r="BL197" s="17" t="s">
        <v>137</v>
      </c>
      <c r="BM197" s="144" t="s">
        <v>1542</v>
      </c>
    </row>
    <row r="198" spans="2:65" s="1" customFormat="1" ht="16.5" customHeight="1">
      <c r="B198" s="132"/>
      <c r="C198" s="133" t="s">
        <v>556</v>
      </c>
      <c r="D198" s="133" t="s">
        <v>133</v>
      </c>
      <c r="E198" s="134" t="s">
        <v>1543</v>
      </c>
      <c r="F198" s="135" t="s">
        <v>1544</v>
      </c>
      <c r="G198" s="136" t="s">
        <v>1530</v>
      </c>
      <c r="H198" s="137">
        <v>6</v>
      </c>
      <c r="I198" s="138"/>
      <c r="J198" s="139">
        <f t="shared" si="30"/>
        <v>0</v>
      </c>
      <c r="K198" s="135" t="s">
        <v>1</v>
      </c>
      <c r="L198" s="32"/>
      <c r="M198" s="140" t="s">
        <v>1</v>
      </c>
      <c r="N198" s="141" t="s">
        <v>41</v>
      </c>
      <c r="P198" s="142">
        <f t="shared" si="31"/>
        <v>0</v>
      </c>
      <c r="Q198" s="142">
        <v>0</v>
      </c>
      <c r="R198" s="142">
        <f t="shared" si="32"/>
        <v>0</v>
      </c>
      <c r="S198" s="142">
        <v>0</v>
      </c>
      <c r="T198" s="143">
        <f t="shared" si="33"/>
        <v>0</v>
      </c>
      <c r="AR198" s="144" t="s">
        <v>137</v>
      </c>
      <c r="AT198" s="144" t="s">
        <v>133</v>
      </c>
      <c r="AU198" s="144" t="s">
        <v>84</v>
      </c>
      <c r="AY198" s="17" t="s">
        <v>130</v>
      </c>
      <c r="BE198" s="145">
        <f t="shared" si="34"/>
        <v>0</v>
      </c>
      <c r="BF198" s="145">
        <f t="shared" si="35"/>
        <v>0</v>
      </c>
      <c r="BG198" s="145">
        <f t="shared" si="36"/>
        <v>0</v>
      </c>
      <c r="BH198" s="145">
        <f t="shared" si="37"/>
        <v>0</v>
      </c>
      <c r="BI198" s="145">
        <f t="shared" si="38"/>
        <v>0</v>
      </c>
      <c r="BJ198" s="17" t="s">
        <v>84</v>
      </c>
      <c r="BK198" s="145">
        <f t="shared" si="39"/>
        <v>0</v>
      </c>
      <c r="BL198" s="17" t="s">
        <v>137</v>
      </c>
      <c r="BM198" s="144" t="s">
        <v>1545</v>
      </c>
    </row>
    <row r="199" spans="2:65" s="1" customFormat="1" ht="16.5" customHeight="1">
      <c r="B199" s="132"/>
      <c r="C199" s="133" t="s">
        <v>560</v>
      </c>
      <c r="D199" s="133" t="s">
        <v>133</v>
      </c>
      <c r="E199" s="134" t="s">
        <v>1546</v>
      </c>
      <c r="F199" s="135" t="s">
        <v>1547</v>
      </c>
      <c r="G199" s="136" t="s">
        <v>1530</v>
      </c>
      <c r="H199" s="137">
        <v>40</v>
      </c>
      <c r="I199" s="138"/>
      <c r="J199" s="139">
        <f t="shared" si="30"/>
        <v>0</v>
      </c>
      <c r="K199" s="135" t="s">
        <v>1</v>
      </c>
      <c r="L199" s="32"/>
      <c r="M199" s="140" t="s">
        <v>1</v>
      </c>
      <c r="N199" s="141" t="s">
        <v>41</v>
      </c>
      <c r="P199" s="142">
        <f t="shared" si="31"/>
        <v>0</v>
      </c>
      <c r="Q199" s="142">
        <v>0</v>
      </c>
      <c r="R199" s="142">
        <f t="shared" si="32"/>
        <v>0</v>
      </c>
      <c r="S199" s="142">
        <v>0</v>
      </c>
      <c r="T199" s="143">
        <f t="shared" si="33"/>
        <v>0</v>
      </c>
      <c r="AR199" s="144" t="s">
        <v>137</v>
      </c>
      <c r="AT199" s="144" t="s">
        <v>133</v>
      </c>
      <c r="AU199" s="144" t="s">
        <v>84</v>
      </c>
      <c r="AY199" s="17" t="s">
        <v>130</v>
      </c>
      <c r="BE199" s="145">
        <f t="shared" si="34"/>
        <v>0</v>
      </c>
      <c r="BF199" s="145">
        <f t="shared" si="35"/>
        <v>0</v>
      </c>
      <c r="BG199" s="145">
        <f t="shared" si="36"/>
        <v>0</v>
      </c>
      <c r="BH199" s="145">
        <f t="shared" si="37"/>
        <v>0</v>
      </c>
      <c r="BI199" s="145">
        <f t="shared" si="38"/>
        <v>0</v>
      </c>
      <c r="BJ199" s="17" t="s">
        <v>84</v>
      </c>
      <c r="BK199" s="145">
        <f t="shared" si="39"/>
        <v>0</v>
      </c>
      <c r="BL199" s="17" t="s">
        <v>137</v>
      </c>
      <c r="BM199" s="144" t="s">
        <v>1548</v>
      </c>
    </row>
    <row r="200" spans="2:65" s="1" customFormat="1" ht="16.5" customHeight="1">
      <c r="B200" s="132"/>
      <c r="C200" s="133" t="s">
        <v>567</v>
      </c>
      <c r="D200" s="133" t="s">
        <v>133</v>
      </c>
      <c r="E200" s="134" t="s">
        <v>1549</v>
      </c>
      <c r="F200" s="135" t="s">
        <v>1550</v>
      </c>
      <c r="G200" s="136" t="s">
        <v>1468</v>
      </c>
      <c r="H200" s="137">
        <v>1</v>
      </c>
      <c r="I200" s="138"/>
      <c r="J200" s="139">
        <f t="shared" si="30"/>
        <v>0</v>
      </c>
      <c r="K200" s="135" t="s">
        <v>1</v>
      </c>
      <c r="L200" s="32"/>
      <c r="M200" s="140" t="s">
        <v>1</v>
      </c>
      <c r="N200" s="141" t="s">
        <v>41</v>
      </c>
      <c r="P200" s="142">
        <f t="shared" si="31"/>
        <v>0</v>
      </c>
      <c r="Q200" s="142">
        <v>0</v>
      </c>
      <c r="R200" s="142">
        <f t="shared" si="32"/>
        <v>0</v>
      </c>
      <c r="S200" s="142">
        <v>0</v>
      </c>
      <c r="T200" s="143">
        <f t="shared" si="33"/>
        <v>0</v>
      </c>
      <c r="AR200" s="144" t="s">
        <v>137</v>
      </c>
      <c r="AT200" s="144" t="s">
        <v>133</v>
      </c>
      <c r="AU200" s="144" t="s">
        <v>84</v>
      </c>
      <c r="AY200" s="17" t="s">
        <v>130</v>
      </c>
      <c r="BE200" s="145">
        <f t="shared" si="34"/>
        <v>0</v>
      </c>
      <c r="BF200" s="145">
        <f t="shared" si="35"/>
        <v>0</v>
      </c>
      <c r="BG200" s="145">
        <f t="shared" si="36"/>
        <v>0</v>
      </c>
      <c r="BH200" s="145">
        <f t="shared" si="37"/>
        <v>0</v>
      </c>
      <c r="BI200" s="145">
        <f t="shared" si="38"/>
        <v>0</v>
      </c>
      <c r="BJ200" s="17" t="s">
        <v>84</v>
      </c>
      <c r="BK200" s="145">
        <f t="shared" si="39"/>
        <v>0</v>
      </c>
      <c r="BL200" s="17" t="s">
        <v>137</v>
      </c>
      <c r="BM200" s="144" t="s">
        <v>1551</v>
      </c>
    </row>
    <row r="201" spans="2:65" s="1" customFormat="1" ht="16.5" customHeight="1">
      <c r="B201" s="132"/>
      <c r="C201" s="133" t="s">
        <v>572</v>
      </c>
      <c r="D201" s="133" t="s">
        <v>133</v>
      </c>
      <c r="E201" s="134" t="s">
        <v>1552</v>
      </c>
      <c r="F201" s="135" t="s">
        <v>1553</v>
      </c>
      <c r="G201" s="136" t="s">
        <v>1530</v>
      </c>
      <c r="H201" s="137">
        <v>8</v>
      </c>
      <c r="I201" s="138"/>
      <c r="J201" s="139">
        <f t="shared" si="30"/>
        <v>0</v>
      </c>
      <c r="K201" s="135" t="s">
        <v>1</v>
      </c>
      <c r="L201" s="32"/>
      <c r="M201" s="140" t="s">
        <v>1</v>
      </c>
      <c r="N201" s="141" t="s">
        <v>41</v>
      </c>
      <c r="P201" s="142">
        <f t="shared" si="31"/>
        <v>0</v>
      </c>
      <c r="Q201" s="142">
        <v>0</v>
      </c>
      <c r="R201" s="142">
        <f t="shared" si="32"/>
        <v>0</v>
      </c>
      <c r="S201" s="142">
        <v>0</v>
      </c>
      <c r="T201" s="143">
        <f t="shared" si="33"/>
        <v>0</v>
      </c>
      <c r="AR201" s="144" t="s">
        <v>137</v>
      </c>
      <c r="AT201" s="144" t="s">
        <v>133</v>
      </c>
      <c r="AU201" s="144" t="s">
        <v>84</v>
      </c>
      <c r="AY201" s="17" t="s">
        <v>130</v>
      </c>
      <c r="BE201" s="145">
        <f t="shared" si="34"/>
        <v>0</v>
      </c>
      <c r="BF201" s="145">
        <f t="shared" si="35"/>
        <v>0</v>
      </c>
      <c r="BG201" s="145">
        <f t="shared" si="36"/>
        <v>0</v>
      </c>
      <c r="BH201" s="145">
        <f t="shared" si="37"/>
        <v>0</v>
      </c>
      <c r="BI201" s="145">
        <f t="shared" si="38"/>
        <v>0</v>
      </c>
      <c r="BJ201" s="17" t="s">
        <v>84</v>
      </c>
      <c r="BK201" s="145">
        <f t="shared" si="39"/>
        <v>0</v>
      </c>
      <c r="BL201" s="17" t="s">
        <v>137</v>
      </c>
      <c r="BM201" s="144" t="s">
        <v>1554</v>
      </c>
    </row>
    <row r="202" spans="2:65" s="1" customFormat="1" ht="16.5" customHeight="1">
      <c r="B202" s="132"/>
      <c r="C202" s="133" t="s">
        <v>577</v>
      </c>
      <c r="D202" s="133" t="s">
        <v>133</v>
      </c>
      <c r="E202" s="134" t="s">
        <v>1555</v>
      </c>
      <c r="F202" s="135" t="s">
        <v>1556</v>
      </c>
      <c r="G202" s="136" t="s">
        <v>1530</v>
      </c>
      <c r="H202" s="137">
        <v>8</v>
      </c>
      <c r="I202" s="138"/>
      <c r="J202" s="139">
        <f t="shared" si="30"/>
        <v>0</v>
      </c>
      <c r="K202" s="135" t="s">
        <v>1</v>
      </c>
      <c r="L202" s="32"/>
      <c r="M202" s="140" t="s">
        <v>1</v>
      </c>
      <c r="N202" s="141" t="s">
        <v>41</v>
      </c>
      <c r="P202" s="142">
        <f t="shared" si="31"/>
        <v>0</v>
      </c>
      <c r="Q202" s="142">
        <v>0</v>
      </c>
      <c r="R202" s="142">
        <f t="shared" si="32"/>
        <v>0</v>
      </c>
      <c r="S202" s="142">
        <v>0</v>
      </c>
      <c r="T202" s="143">
        <f t="shared" si="33"/>
        <v>0</v>
      </c>
      <c r="AR202" s="144" t="s">
        <v>137</v>
      </c>
      <c r="AT202" s="144" t="s">
        <v>133</v>
      </c>
      <c r="AU202" s="144" t="s">
        <v>84</v>
      </c>
      <c r="AY202" s="17" t="s">
        <v>130</v>
      </c>
      <c r="BE202" s="145">
        <f t="shared" si="34"/>
        <v>0</v>
      </c>
      <c r="BF202" s="145">
        <f t="shared" si="35"/>
        <v>0</v>
      </c>
      <c r="BG202" s="145">
        <f t="shared" si="36"/>
        <v>0</v>
      </c>
      <c r="BH202" s="145">
        <f t="shared" si="37"/>
        <v>0</v>
      </c>
      <c r="BI202" s="145">
        <f t="shared" si="38"/>
        <v>0</v>
      </c>
      <c r="BJ202" s="17" t="s">
        <v>84</v>
      </c>
      <c r="BK202" s="145">
        <f t="shared" si="39"/>
        <v>0</v>
      </c>
      <c r="BL202" s="17" t="s">
        <v>137</v>
      </c>
      <c r="BM202" s="144" t="s">
        <v>1557</v>
      </c>
    </row>
    <row r="203" spans="2:65" s="1" customFormat="1" ht="16.5" customHeight="1">
      <c r="B203" s="132"/>
      <c r="C203" s="133" t="s">
        <v>584</v>
      </c>
      <c r="D203" s="133" t="s">
        <v>133</v>
      </c>
      <c r="E203" s="134" t="s">
        <v>1558</v>
      </c>
      <c r="F203" s="135" t="s">
        <v>1559</v>
      </c>
      <c r="G203" s="136" t="s">
        <v>1530</v>
      </c>
      <c r="H203" s="137">
        <v>8</v>
      </c>
      <c r="I203" s="138"/>
      <c r="J203" s="139">
        <f t="shared" si="30"/>
        <v>0</v>
      </c>
      <c r="K203" s="135" t="s">
        <v>1</v>
      </c>
      <c r="L203" s="32"/>
      <c r="M203" s="140" t="s">
        <v>1</v>
      </c>
      <c r="N203" s="141" t="s">
        <v>41</v>
      </c>
      <c r="P203" s="142">
        <f t="shared" si="31"/>
        <v>0</v>
      </c>
      <c r="Q203" s="142">
        <v>0</v>
      </c>
      <c r="R203" s="142">
        <f t="shared" si="32"/>
        <v>0</v>
      </c>
      <c r="S203" s="142">
        <v>0</v>
      </c>
      <c r="T203" s="143">
        <f t="shared" si="33"/>
        <v>0</v>
      </c>
      <c r="AR203" s="144" t="s">
        <v>137</v>
      </c>
      <c r="AT203" s="144" t="s">
        <v>133</v>
      </c>
      <c r="AU203" s="144" t="s">
        <v>84</v>
      </c>
      <c r="AY203" s="17" t="s">
        <v>130</v>
      </c>
      <c r="BE203" s="145">
        <f t="shared" si="34"/>
        <v>0</v>
      </c>
      <c r="BF203" s="145">
        <f t="shared" si="35"/>
        <v>0</v>
      </c>
      <c r="BG203" s="145">
        <f t="shared" si="36"/>
        <v>0</v>
      </c>
      <c r="BH203" s="145">
        <f t="shared" si="37"/>
        <v>0</v>
      </c>
      <c r="BI203" s="145">
        <f t="shared" si="38"/>
        <v>0</v>
      </c>
      <c r="BJ203" s="17" t="s">
        <v>84</v>
      </c>
      <c r="BK203" s="145">
        <f t="shared" si="39"/>
        <v>0</v>
      </c>
      <c r="BL203" s="17" t="s">
        <v>137</v>
      </c>
      <c r="BM203" s="144" t="s">
        <v>1372</v>
      </c>
    </row>
    <row r="204" spans="2:65" s="1" customFormat="1" ht="24.2" customHeight="1">
      <c r="B204" s="132"/>
      <c r="C204" s="133" t="s">
        <v>591</v>
      </c>
      <c r="D204" s="133" t="s">
        <v>133</v>
      </c>
      <c r="E204" s="134" t="s">
        <v>1560</v>
      </c>
      <c r="F204" s="135" t="s">
        <v>1561</v>
      </c>
      <c r="G204" s="136" t="s">
        <v>1468</v>
      </c>
      <c r="H204" s="137">
        <v>1</v>
      </c>
      <c r="I204" s="138"/>
      <c r="J204" s="139">
        <f t="shared" si="30"/>
        <v>0</v>
      </c>
      <c r="K204" s="135" t="s">
        <v>1</v>
      </c>
      <c r="L204" s="32"/>
      <c r="M204" s="140" t="s">
        <v>1</v>
      </c>
      <c r="N204" s="141" t="s">
        <v>41</v>
      </c>
      <c r="P204" s="142">
        <f t="shared" si="31"/>
        <v>0</v>
      </c>
      <c r="Q204" s="142">
        <v>0</v>
      </c>
      <c r="R204" s="142">
        <f t="shared" si="32"/>
        <v>0</v>
      </c>
      <c r="S204" s="142">
        <v>0</v>
      </c>
      <c r="T204" s="143">
        <f t="shared" si="33"/>
        <v>0</v>
      </c>
      <c r="AR204" s="144" t="s">
        <v>137</v>
      </c>
      <c r="AT204" s="144" t="s">
        <v>133</v>
      </c>
      <c r="AU204" s="144" t="s">
        <v>84</v>
      </c>
      <c r="AY204" s="17" t="s">
        <v>130</v>
      </c>
      <c r="BE204" s="145">
        <f t="shared" si="34"/>
        <v>0</v>
      </c>
      <c r="BF204" s="145">
        <f t="shared" si="35"/>
        <v>0</v>
      </c>
      <c r="BG204" s="145">
        <f t="shared" si="36"/>
        <v>0</v>
      </c>
      <c r="BH204" s="145">
        <f t="shared" si="37"/>
        <v>0</v>
      </c>
      <c r="BI204" s="145">
        <f t="shared" si="38"/>
        <v>0</v>
      </c>
      <c r="BJ204" s="17" t="s">
        <v>84</v>
      </c>
      <c r="BK204" s="145">
        <f t="shared" si="39"/>
        <v>0</v>
      </c>
      <c r="BL204" s="17" t="s">
        <v>137</v>
      </c>
      <c r="BM204" s="144" t="s">
        <v>1376</v>
      </c>
    </row>
    <row r="205" spans="2:65" s="1" customFormat="1" ht="21.75" customHeight="1">
      <c r="B205" s="132"/>
      <c r="C205" s="133" t="s">
        <v>598</v>
      </c>
      <c r="D205" s="133" t="s">
        <v>133</v>
      </c>
      <c r="E205" s="134" t="s">
        <v>1562</v>
      </c>
      <c r="F205" s="135" t="s">
        <v>1563</v>
      </c>
      <c r="G205" s="136" t="s">
        <v>1530</v>
      </c>
      <c r="H205" s="137">
        <v>50</v>
      </c>
      <c r="I205" s="138"/>
      <c r="J205" s="139">
        <f t="shared" si="30"/>
        <v>0</v>
      </c>
      <c r="K205" s="135" t="s">
        <v>1</v>
      </c>
      <c r="L205" s="32"/>
      <c r="M205" s="140" t="s">
        <v>1</v>
      </c>
      <c r="N205" s="141" t="s">
        <v>41</v>
      </c>
      <c r="P205" s="142">
        <f t="shared" si="31"/>
        <v>0</v>
      </c>
      <c r="Q205" s="142">
        <v>0</v>
      </c>
      <c r="R205" s="142">
        <f t="shared" si="32"/>
        <v>0</v>
      </c>
      <c r="S205" s="142">
        <v>0</v>
      </c>
      <c r="T205" s="143">
        <f t="shared" si="33"/>
        <v>0</v>
      </c>
      <c r="AR205" s="144" t="s">
        <v>137</v>
      </c>
      <c r="AT205" s="144" t="s">
        <v>133</v>
      </c>
      <c r="AU205" s="144" t="s">
        <v>84</v>
      </c>
      <c r="AY205" s="17" t="s">
        <v>130</v>
      </c>
      <c r="BE205" s="145">
        <f t="shared" si="34"/>
        <v>0</v>
      </c>
      <c r="BF205" s="145">
        <f t="shared" si="35"/>
        <v>0</v>
      </c>
      <c r="BG205" s="145">
        <f t="shared" si="36"/>
        <v>0</v>
      </c>
      <c r="BH205" s="145">
        <f t="shared" si="37"/>
        <v>0</v>
      </c>
      <c r="BI205" s="145">
        <f t="shared" si="38"/>
        <v>0</v>
      </c>
      <c r="BJ205" s="17" t="s">
        <v>84</v>
      </c>
      <c r="BK205" s="145">
        <f t="shared" si="39"/>
        <v>0</v>
      </c>
      <c r="BL205" s="17" t="s">
        <v>137</v>
      </c>
      <c r="BM205" s="144" t="s">
        <v>1564</v>
      </c>
    </row>
    <row r="206" spans="2:65" s="1" customFormat="1" ht="21.75" customHeight="1">
      <c r="B206" s="132"/>
      <c r="C206" s="133" t="s">
        <v>604</v>
      </c>
      <c r="D206" s="133" t="s">
        <v>133</v>
      </c>
      <c r="E206" s="134" t="s">
        <v>1565</v>
      </c>
      <c r="F206" s="135" t="s">
        <v>1566</v>
      </c>
      <c r="G206" s="136" t="s">
        <v>1468</v>
      </c>
      <c r="H206" s="137">
        <v>1</v>
      </c>
      <c r="I206" s="138"/>
      <c r="J206" s="139">
        <f t="shared" si="30"/>
        <v>0</v>
      </c>
      <c r="K206" s="135" t="s">
        <v>1</v>
      </c>
      <c r="L206" s="32"/>
      <c r="M206" s="140" t="s">
        <v>1</v>
      </c>
      <c r="N206" s="141" t="s">
        <v>41</v>
      </c>
      <c r="P206" s="142">
        <f t="shared" si="31"/>
        <v>0</v>
      </c>
      <c r="Q206" s="142">
        <v>0</v>
      </c>
      <c r="R206" s="142">
        <f t="shared" si="32"/>
        <v>0</v>
      </c>
      <c r="S206" s="142">
        <v>0</v>
      </c>
      <c r="T206" s="143">
        <f t="shared" si="33"/>
        <v>0</v>
      </c>
      <c r="AR206" s="144" t="s">
        <v>137</v>
      </c>
      <c r="AT206" s="144" t="s">
        <v>133</v>
      </c>
      <c r="AU206" s="144" t="s">
        <v>84</v>
      </c>
      <c r="AY206" s="17" t="s">
        <v>130</v>
      </c>
      <c r="BE206" s="145">
        <f t="shared" si="34"/>
        <v>0</v>
      </c>
      <c r="BF206" s="145">
        <f t="shared" si="35"/>
        <v>0</v>
      </c>
      <c r="BG206" s="145">
        <f t="shared" si="36"/>
        <v>0</v>
      </c>
      <c r="BH206" s="145">
        <f t="shared" si="37"/>
        <v>0</v>
      </c>
      <c r="BI206" s="145">
        <f t="shared" si="38"/>
        <v>0</v>
      </c>
      <c r="BJ206" s="17" t="s">
        <v>84</v>
      </c>
      <c r="BK206" s="145">
        <f t="shared" si="39"/>
        <v>0</v>
      </c>
      <c r="BL206" s="17" t="s">
        <v>137</v>
      </c>
      <c r="BM206" s="144" t="s">
        <v>1567</v>
      </c>
    </row>
    <row r="207" spans="2:65" s="1" customFormat="1" ht="21.75" customHeight="1">
      <c r="B207" s="132"/>
      <c r="C207" s="133" t="s">
        <v>609</v>
      </c>
      <c r="D207" s="133" t="s">
        <v>133</v>
      </c>
      <c r="E207" s="134" t="s">
        <v>1565</v>
      </c>
      <c r="F207" s="135" t="s">
        <v>1614</v>
      </c>
      <c r="G207" s="136" t="s">
        <v>1468</v>
      </c>
      <c r="H207" s="137">
        <v>1</v>
      </c>
      <c r="I207" s="138"/>
      <c r="J207" s="139">
        <f t="shared" si="30"/>
        <v>0</v>
      </c>
      <c r="K207" s="135" t="s">
        <v>1</v>
      </c>
      <c r="L207" s="32"/>
      <c r="M207" s="140" t="s">
        <v>1</v>
      </c>
      <c r="N207" s="141" t="s">
        <v>41</v>
      </c>
      <c r="P207" s="142">
        <f t="shared" si="31"/>
        <v>0</v>
      </c>
      <c r="Q207" s="142">
        <v>0</v>
      </c>
      <c r="R207" s="142">
        <f t="shared" si="32"/>
        <v>0</v>
      </c>
      <c r="S207" s="142">
        <v>0</v>
      </c>
      <c r="T207" s="143">
        <f t="shared" si="33"/>
        <v>0</v>
      </c>
      <c r="AR207" s="144" t="s">
        <v>137</v>
      </c>
      <c r="AT207" s="144" t="s">
        <v>133</v>
      </c>
      <c r="AU207" s="144" t="s">
        <v>84</v>
      </c>
      <c r="AY207" s="17" t="s">
        <v>130</v>
      </c>
      <c r="BE207" s="145">
        <f t="shared" si="34"/>
        <v>0</v>
      </c>
      <c r="BF207" s="145">
        <f t="shared" si="35"/>
        <v>0</v>
      </c>
      <c r="BG207" s="145">
        <f t="shared" si="36"/>
        <v>0</v>
      </c>
      <c r="BH207" s="145">
        <f t="shared" si="37"/>
        <v>0</v>
      </c>
      <c r="BI207" s="145">
        <f t="shared" si="38"/>
        <v>0</v>
      </c>
      <c r="BJ207" s="17" t="s">
        <v>84</v>
      </c>
      <c r="BK207" s="145">
        <f t="shared" si="39"/>
        <v>0</v>
      </c>
      <c r="BL207" s="17" t="s">
        <v>137</v>
      </c>
      <c r="BM207" s="144" t="s">
        <v>1568</v>
      </c>
    </row>
    <row r="208" spans="2:65" s="1" customFormat="1" ht="43.5" customHeight="1">
      <c r="B208" s="132"/>
      <c r="C208" s="247"/>
      <c r="D208" s="152" t="s">
        <v>1403</v>
      </c>
      <c r="E208" s="248"/>
      <c r="F208" s="193" t="s">
        <v>1615</v>
      </c>
      <c r="G208" s="250"/>
      <c r="H208" s="251"/>
      <c r="I208" s="252"/>
      <c r="J208" s="253"/>
      <c r="K208" s="249"/>
      <c r="L208" s="32"/>
      <c r="M208" s="140"/>
      <c r="N208" s="141"/>
      <c r="P208" s="142"/>
      <c r="Q208" s="142"/>
      <c r="R208" s="142"/>
      <c r="S208" s="142"/>
      <c r="T208" s="143"/>
      <c r="AR208" s="144"/>
      <c r="AT208" s="144"/>
      <c r="AU208" s="144"/>
      <c r="AY208" s="17"/>
      <c r="BE208" s="145"/>
      <c r="BF208" s="145"/>
      <c r="BG208" s="145"/>
      <c r="BH208" s="145"/>
      <c r="BI208" s="145"/>
      <c r="BJ208" s="17"/>
      <c r="BK208" s="145"/>
      <c r="BL208" s="17"/>
      <c r="BM208" s="144"/>
    </row>
    <row r="209" spans="2:65" s="11" customFormat="1" ht="25.9" customHeight="1">
      <c r="B209" s="120"/>
      <c r="D209" s="121" t="s">
        <v>75</v>
      </c>
      <c r="E209" s="122" t="s">
        <v>1569</v>
      </c>
      <c r="F209" s="122" t="s">
        <v>1570</v>
      </c>
      <c r="I209" s="123"/>
      <c r="J209" s="124">
        <f>BK209</f>
        <v>0</v>
      </c>
      <c r="L209" s="120"/>
      <c r="M209" s="125"/>
      <c r="P209" s="126">
        <f>SUM(P210:P216)</f>
        <v>0</v>
      </c>
      <c r="R209" s="126">
        <f>SUM(R210:R216)</f>
        <v>0</v>
      </c>
      <c r="T209" s="127">
        <f>SUM(T210:T216)</f>
        <v>0</v>
      </c>
      <c r="AR209" s="121" t="s">
        <v>84</v>
      </c>
      <c r="AT209" s="128" t="s">
        <v>75</v>
      </c>
      <c r="AU209" s="128" t="s">
        <v>76</v>
      </c>
      <c r="AY209" s="121" t="s">
        <v>130</v>
      </c>
      <c r="BK209" s="129">
        <f>SUM(BK210:BK216)</f>
        <v>0</v>
      </c>
    </row>
    <row r="210" spans="2:65" s="1" customFormat="1" ht="16.5" customHeight="1">
      <c r="B210" s="132"/>
      <c r="C210" s="133" t="s">
        <v>614</v>
      </c>
      <c r="D210" s="133" t="s">
        <v>133</v>
      </c>
      <c r="E210" s="134" t="s">
        <v>131</v>
      </c>
      <c r="F210" s="135" t="s">
        <v>1571</v>
      </c>
      <c r="G210" s="136" t="s">
        <v>1468</v>
      </c>
      <c r="H210" s="137">
        <v>1</v>
      </c>
      <c r="I210" s="138"/>
      <c r="J210" s="139">
        <f t="shared" ref="J210:J216" si="40">ROUND(I210*H210,2)</f>
        <v>0</v>
      </c>
      <c r="K210" s="135" t="s">
        <v>1</v>
      </c>
      <c r="L210" s="32"/>
      <c r="M210" s="140" t="s">
        <v>1</v>
      </c>
      <c r="N210" s="141" t="s">
        <v>41</v>
      </c>
      <c r="P210" s="142">
        <f t="shared" ref="P210:P216" si="41">O210*H210</f>
        <v>0</v>
      </c>
      <c r="Q210" s="142">
        <v>0</v>
      </c>
      <c r="R210" s="142">
        <f t="shared" ref="R210:R216" si="42">Q210*H210</f>
        <v>0</v>
      </c>
      <c r="S210" s="142">
        <v>0</v>
      </c>
      <c r="T210" s="143">
        <f t="shared" ref="T210:T216" si="43">S210*H210</f>
        <v>0</v>
      </c>
      <c r="AR210" s="144" t="s">
        <v>137</v>
      </c>
      <c r="AT210" s="144" t="s">
        <v>133</v>
      </c>
      <c r="AU210" s="144" t="s">
        <v>84</v>
      </c>
      <c r="AY210" s="17" t="s">
        <v>130</v>
      </c>
      <c r="BE210" s="145">
        <f t="shared" ref="BE210:BE216" si="44">IF(N210="základní",J210,0)</f>
        <v>0</v>
      </c>
      <c r="BF210" s="145">
        <f t="shared" ref="BF210:BF216" si="45">IF(N210="snížená",J210,0)</f>
        <v>0</v>
      </c>
      <c r="BG210" s="145">
        <f t="shared" ref="BG210:BG216" si="46">IF(N210="zákl. přenesená",J210,0)</f>
        <v>0</v>
      </c>
      <c r="BH210" s="145">
        <f t="shared" ref="BH210:BH216" si="47">IF(N210="sníž. přenesená",J210,0)</f>
        <v>0</v>
      </c>
      <c r="BI210" s="145">
        <f t="shared" ref="BI210:BI216" si="48">IF(N210="nulová",J210,0)</f>
        <v>0</v>
      </c>
      <c r="BJ210" s="17" t="s">
        <v>84</v>
      </c>
      <c r="BK210" s="145">
        <f t="shared" ref="BK210:BK216" si="49">ROUND(I210*H210,2)</f>
        <v>0</v>
      </c>
      <c r="BL210" s="17" t="s">
        <v>137</v>
      </c>
      <c r="BM210" s="144" t="s">
        <v>1572</v>
      </c>
    </row>
    <row r="211" spans="2:65" s="1" customFormat="1" ht="16.5" customHeight="1">
      <c r="B211" s="132"/>
      <c r="C211" s="133" t="s">
        <v>620</v>
      </c>
      <c r="D211" s="133" t="s">
        <v>133</v>
      </c>
      <c r="E211" s="134" t="s">
        <v>1573</v>
      </c>
      <c r="F211" s="135" t="s">
        <v>1574</v>
      </c>
      <c r="G211" s="136" t="s">
        <v>1468</v>
      </c>
      <c r="H211" s="137">
        <v>1</v>
      </c>
      <c r="I211" s="138"/>
      <c r="J211" s="139">
        <f t="shared" si="40"/>
        <v>0</v>
      </c>
      <c r="K211" s="135" t="s">
        <v>1</v>
      </c>
      <c r="L211" s="32"/>
      <c r="M211" s="140" t="s">
        <v>1</v>
      </c>
      <c r="N211" s="141" t="s">
        <v>41</v>
      </c>
      <c r="P211" s="142">
        <f t="shared" si="41"/>
        <v>0</v>
      </c>
      <c r="Q211" s="142">
        <v>0</v>
      </c>
      <c r="R211" s="142">
        <f t="shared" si="42"/>
        <v>0</v>
      </c>
      <c r="S211" s="142">
        <v>0</v>
      </c>
      <c r="T211" s="143">
        <f t="shared" si="43"/>
        <v>0</v>
      </c>
      <c r="AR211" s="144" t="s">
        <v>137</v>
      </c>
      <c r="AT211" s="144" t="s">
        <v>133</v>
      </c>
      <c r="AU211" s="144" t="s">
        <v>84</v>
      </c>
      <c r="AY211" s="17" t="s">
        <v>130</v>
      </c>
      <c r="BE211" s="145">
        <f t="shared" si="44"/>
        <v>0</v>
      </c>
      <c r="BF211" s="145">
        <f t="shared" si="45"/>
        <v>0</v>
      </c>
      <c r="BG211" s="145">
        <f t="shared" si="46"/>
        <v>0</v>
      </c>
      <c r="BH211" s="145">
        <f t="shared" si="47"/>
        <v>0</v>
      </c>
      <c r="BI211" s="145">
        <f t="shared" si="48"/>
        <v>0</v>
      </c>
      <c r="BJ211" s="17" t="s">
        <v>84</v>
      </c>
      <c r="BK211" s="145">
        <f t="shared" si="49"/>
        <v>0</v>
      </c>
      <c r="BL211" s="17" t="s">
        <v>137</v>
      </c>
      <c r="BM211" s="144" t="s">
        <v>1383</v>
      </c>
    </row>
    <row r="212" spans="2:65" s="1" customFormat="1" ht="16.5" customHeight="1">
      <c r="B212" s="132"/>
      <c r="C212" s="133" t="s">
        <v>626</v>
      </c>
      <c r="D212" s="133" t="s">
        <v>133</v>
      </c>
      <c r="E212" s="134" t="s">
        <v>147</v>
      </c>
      <c r="F212" s="135" t="s">
        <v>1575</v>
      </c>
      <c r="G212" s="136" t="s">
        <v>1576</v>
      </c>
      <c r="H212" s="137">
        <v>1</v>
      </c>
      <c r="I212" s="138"/>
      <c r="J212" s="139">
        <f t="shared" si="40"/>
        <v>0</v>
      </c>
      <c r="K212" s="135" t="s">
        <v>1</v>
      </c>
      <c r="L212" s="32"/>
      <c r="M212" s="140" t="s">
        <v>1</v>
      </c>
      <c r="N212" s="141" t="s">
        <v>41</v>
      </c>
      <c r="P212" s="142">
        <f t="shared" si="41"/>
        <v>0</v>
      </c>
      <c r="Q212" s="142">
        <v>0</v>
      </c>
      <c r="R212" s="142">
        <f t="shared" si="42"/>
        <v>0</v>
      </c>
      <c r="S212" s="142">
        <v>0</v>
      </c>
      <c r="T212" s="143">
        <f t="shared" si="43"/>
        <v>0</v>
      </c>
      <c r="AR212" s="144" t="s">
        <v>137</v>
      </c>
      <c r="AT212" s="144" t="s">
        <v>133</v>
      </c>
      <c r="AU212" s="144" t="s">
        <v>84</v>
      </c>
      <c r="AY212" s="17" t="s">
        <v>130</v>
      </c>
      <c r="BE212" s="145">
        <f t="shared" si="44"/>
        <v>0</v>
      </c>
      <c r="BF212" s="145">
        <f t="shared" si="45"/>
        <v>0</v>
      </c>
      <c r="BG212" s="145">
        <f t="shared" si="46"/>
        <v>0</v>
      </c>
      <c r="BH212" s="145">
        <f t="shared" si="47"/>
        <v>0</v>
      </c>
      <c r="BI212" s="145">
        <f t="shared" si="48"/>
        <v>0</v>
      </c>
      <c r="BJ212" s="17" t="s">
        <v>84</v>
      </c>
      <c r="BK212" s="145">
        <f t="shared" si="49"/>
        <v>0</v>
      </c>
      <c r="BL212" s="17" t="s">
        <v>137</v>
      </c>
      <c r="BM212" s="144" t="s">
        <v>1577</v>
      </c>
    </row>
    <row r="213" spans="2:65" s="1" customFormat="1" ht="16.5" customHeight="1">
      <c r="B213" s="132"/>
      <c r="C213" s="133" t="s">
        <v>638</v>
      </c>
      <c r="D213" s="133" t="s">
        <v>133</v>
      </c>
      <c r="E213" s="134" t="s">
        <v>168</v>
      </c>
      <c r="F213" s="135" t="s">
        <v>1578</v>
      </c>
      <c r="G213" s="136" t="s">
        <v>1468</v>
      </c>
      <c r="H213" s="137">
        <v>1</v>
      </c>
      <c r="I213" s="138"/>
      <c r="J213" s="139">
        <f t="shared" si="40"/>
        <v>0</v>
      </c>
      <c r="K213" s="135" t="s">
        <v>1</v>
      </c>
      <c r="L213" s="32"/>
      <c r="M213" s="140" t="s">
        <v>1</v>
      </c>
      <c r="N213" s="141" t="s">
        <v>41</v>
      </c>
      <c r="P213" s="142">
        <f t="shared" si="41"/>
        <v>0</v>
      </c>
      <c r="Q213" s="142">
        <v>0</v>
      </c>
      <c r="R213" s="142">
        <f t="shared" si="42"/>
        <v>0</v>
      </c>
      <c r="S213" s="142">
        <v>0</v>
      </c>
      <c r="T213" s="143">
        <f t="shared" si="43"/>
        <v>0</v>
      </c>
      <c r="AR213" s="144" t="s">
        <v>137</v>
      </c>
      <c r="AT213" s="144" t="s">
        <v>133</v>
      </c>
      <c r="AU213" s="144" t="s">
        <v>84</v>
      </c>
      <c r="AY213" s="17" t="s">
        <v>130</v>
      </c>
      <c r="BE213" s="145">
        <f t="shared" si="44"/>
        <v>0</v>
      </c>
      <c r="BF213" s="145">
        <f t="shared" si="45"/>
        <v>0</v>
      </c>
      <c r="BG213" s="145">
        <f t="shared" si="46"/>
        <v>0</v>
      </c>
      <c r="BH213" s="145">
        <f t="shared" si="47"/>
        <v>0</v>
      </c>
      <c r="BI213" s="145">
        <f t="shared" si="48"/>
        <v>0</v>
      </c>
      <c r="BJ213" s="17" t="s">
        <v>84</v>
      </c>
      <c r="BK213" s="145">
        <f t="shared" si="49"/>
        <v>0</v>
      </c>
      <c r="BL213" s="17" t="s">
        <v>137</v>
      </c>
      <c r="BM213" s="144" t="s">
        <v>1579</v>
      </c>
    </row>
    <row r="214" spans="2:65" s="1" customFormat="1" ht="16.5" customHeight="1">
      <c r="B214" s="132"/>
      <c r="C214" s="133" t="s">
        <v>644</v>
      </c>
      <c r="D214" s="133" t="s">
        <v>133</v>
      </c>
      <c r="E214" s="134" t="s">
        <v>1580</v>
      </c>
      <c r="F214" s="135" t="s">
        <v>1581</v>
      </c>
      <c r="G214" s="136" t="s">
        <v>1468</v>
      </c>
      <c r="H214" s="137">
        <v>1</v>
      </c>
      <c r="I214" s="138"/>
      <c r="J214" s="139">
        <f t="shared" si="40"/>
        <v>0</v>
      </c>
      <c r="K214" s="135" t="s">
        <v>1</v>
      </c>
      <c r="L214" s="32"/>
      <c r="M214" s="140" t="s">
        <v>1</v>
      </c>
      <c r="N214" s="141" t="s">
        <v>41</v>
      </c>
      <c r="P214" s="142">
        <f t="shared" si="41"/>
        <v>0</v>
      </c>
      <c r="Q214" s="142">
        <v>0</v>
      </c>
      <c r="R214" s="142">
        <f t="shared" si="42"/>
        <v>0</v>
      </c>
      <c r="S214" s="142">
        <v>0</v>
      </c>
      <c r="T214" s="143">
        <f t="shared" si="43"/>
        <v>0</v>
      </c>
      <c r="AR214" s="144" t="s">
        <v>137</v>
      </c>
      <c r="AT214" s="144" t="s">
        <v>133</v>
      </c>
      <c r="AU214" s="144" t="s">
        <v>84</v>
      </c>
      <c r="AY214" s="17" t="s">
        <v>130</v>
      </c>
      <c r="BE214" s="145">
        <f t="shared" si="44"/>
        <v>0</v>
      </c>
      <c r="BF214" s="145">
        <f t="shared" si="45"/>
        <v>0</v>
      </c>
      <c r="BG214" s="145">
        <f t="shared" si="46"/>
        <v>0</v>
      </c>
      <c r="BH214" s="145">
        <f t="shared" si="47"/>
        <v>0</v>
      </c>
      <c r="BI214" s="145">
        <f t="shared" si="48"/>
        <v>0</v>
      </c>
      <c r="BJ214" s="17" t="s">
        <v>84</v>
      </c>
      <c r="BK214" s="145">
        <f t="shared" si="49"/>
        <v>0</v>
      </c>
      <c r="BL214" s="17" t="s">
        <v>137</v>
      </c>
      <c r="BM214" s="144" t="s">
        <v>1582</v>
      </c>
    </row>
    <row r="215" spans="2:65" s="1" customFormat="1" ht="16.5" customHeight="1">
      <c r="B215" s="132"/>
      <c r="C215" s="133" t="s">
        <v>649</v>
      </c>
      <c r="D215" s="133" t="s">
        <v>133</v>
      </c>
      <c r="E215" s="134" t="s">
        <v>1583</v>
      </c>
      <c r="F215" s="135" t="s">
        <v>1584</v>
      </c>
      <c r="G215" s="136" t="s">
        <v>1468</v>
      </c>
      <c r="H215" s="137">
        <v>1</v>
      </c>
      <c r="I215" s="138"/>
      <c r="J215" s="139">
        <f t="shared" si="40"/>
        <v>0</v>
      </c>
      <c r="K215" s="135" t="s">
        <v>1</v>
      </c>
      <c r="L215" s="32"/>
      <c r="M215" s="140" t="s">
        <v>1</v>
      </c>
      <c r="N215" s="141" t="s">
        <v>41</v>
      </c>
      <c r="P215" s="142">
        <f t="shared" si="41"/>
        <v>0</v>
      </c>
      <c r="Q215" s="142">
        <v>0</v>
      </c>
      <c r="R215" s="142">
        <f t="shared" si="42"/>
        <v>0</v>
      </c>
      <c r="S215" s="142">
        <v>0</v>
      </c>
      <c r="T215" s="143">
        <f t="shared" si="43"/>
        <v>0</v>
      </c>
      <c r="AR215" s="144" t="s">
        <v>137</v>
      </c>
      <c r="AT215" s="144" t="s">
        <v>133</v>
      </c>
      <c r="AU215" s="144" t="s">
        <v>84</v>
      </c>
      <c r="AY215" s="17" t="s">
        <v>130</v>
      </c>
      <c r="BE215" s="145">
        <f t="shared" si="44"/>
        <v>0</v>
      </c>
      <c r="BF215" s="145">
        <f t="shared" si="45"/>
        <v>0</v>
      </c>
      <c r="BG215" s="145">
        <f t="shared" si="46"/>
        <v>0</v>
      </c>
      <c r="BH215" s="145">
        <f t="shared" si="47"/>
        <v>0</v>
      </c>
      <c r="BI215" s="145">
        <f t="shared" si="48"/>
        <v>0</v>
      </c>
      <c r="BJ215" s="17" t="s">
        <v>84</v>
      </c>
      <c r="BK215" s="145">
        <f t="shared" si="49"/>
        <v>0</v>
      </c>
      <c r="BL215" s="17" t="s">
        <v>137</v>
      </c>
      <c r="BM215" s="144" t="s">
        <v>1585</v>
      </c>
    </row>
    <row r="216" spans="2:65" s="1" customFormat="1" ht="16.5" customHeight="1">
      <c r="B216" s="132"/>
      <c r="C216" s="133" t="s">
        <v>654</v>
      </c>
      <c r="D216" s="133" t="s">
        <v>133</v>
      </c>
      <c r="E216" s="134" t="s">
        <v>1586</v>
      </c>
      <c r="F216" s="135" t="s">
        <v>1587</v>
      </c>
      <c r="G216" s="136" t="s">
        <v>1468</v>
      </c>
      <c r="H216" s="137">
        <v>1</v>
      </c>
      <c r="I216" s="138"/>
      <c r="J216" s="139">
        <f t="shared" si="40"/>
        <v>0</v>
      </c>
      <c r="K216" s="135" t="s">
        <v>1</v>
      </c>
      <c r="L216" s="32"/>
      <c r="M216" s="146" t="s">
        <v>1</v>
      </c>
      <c r="N216" s="147" t="s">
        <v>41</v>
      </c>
      <c r="O216" s="148"/>
      <c r="P216" s="149">
        <f t="shared" si="41"/>
        <v>0</v>
      </c>
      <c r="Q216" s="149">
        <v>0</v>
      </c>
      <c r="R216" s="149">
        <f t="shared" si="42"/>
        <v>0</v>
      </c>
      <c r="S216" s="149">
        <v>0</v>
      </c>
      <c r="T216" s="150">
        <f t="shared" si="43"/>
        <v>0</v>
      </c>
      <c r="AR216" s="144" t="s">
        <v>137</v>
      </c>
      <c r="AT216" s="144" t="s">
        <v>133</v>
      </c>
      <c r="AU216" s="144" t="s">
        <v>84</v>
      </c>
      <c r="AY216" s="17" t="s">
        <v>130</v>
      </c>
      <c r="BE216" s="145">
        <f t="shared" si="44"/>
        <v>0</v>
      </c>
      <c r="BF216" s="145">
        <f t="shared" si="45"/>
        <v>0</v>
      </c>
      <c r="BG216" s="145">
        <f t="shared" si="46"/>
        <v>0</v>
      </c>
      <c r="BH216" s="145">
        <f t="shared" si="47"/>
        <v>0</v>
      </c>
      <c r="BI216" s="145">
        <f t="shared" si="48"/>
        <v>0</v>
      </c>
      <c r="BJ216" s="17" t="s">
        <v>84</v>
      </c>
      <c r="BK216" s="145">
        <f t="shared" si="49"/>
        <v>0</v>
      </c>
      <c r="BL216" s="17" t="s">
        <v>137</v>
      </c>
      <c r="BM216" s="144" t="s">
        <v>1588</v>
      </c>
    </row>
    <row r="217" spans="2:65" s="1" customFormat="1" ht="6.95" customHeight="1">
      <c r="B217" s="44"/>
      <c r="C217" s="45"/>
      <c r="D217" s="45"/>
      <c r="E217" s="45"/>
      <c r="F217" s="45"/>
      <c r="G217" s="45"/>
      <c r="H217" s="45"/>
      <c r="I217" s="45"/>
      <c r="J217" s="45"/>
      <c r="K217" s="45"/>
      <c r="L217" s="32"/>
    </row>
  </sheetData>
  <autoFilter ref="C119:K216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2"/>
  <sheetViews>
    <sheetView showGridLines="0" tabSelected="1" topLeftCell="A169" workbookViewId="0">
      <selection activeCell="F199" sqref="F19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Rekonstrukce ulice Sportovní v Přelouči</v>
      </c>
      <c r="F7" s="244"/>
      <c r="G7" s="244"/>
      <c r="H7" s="244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1589</v>
      </c>
      <c r="F9" s="245"/>
      <c r="G9" s="245"/>
      <c r="H9" s="24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6" t="str">
        <f>'Rekapitulace stavby'!E14</f>
        <v>Vyplň údaj</v>
      </c>
      <c r="F18" s="226"/>
      <c r="G18" s="226"/>
      <c r="H18" s="22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1392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1392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ROUND((SUM(BE121:BE191)),  2)</f>
        <v>0</v>
      </c>
      <c r="I33" s="92">
        <v>0.21</v>
      </c>
      <c r="J33" s="91">
        <f>ROUND(((SUM(BE121:BE191))*I33),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ROUND((SUM(BF121:BF191)),  2)</f>
        <v>0</v>
      </c>
      <c r="I34" s="92">
        <v>0.12</v>
      </c>
      <c r="J34" s="91">
        <f>ROUND(((SUM(BF121:BF191))*I34),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ROUND((SUM(BG121:BG191)),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ROUND((SUM(BH121:BH191)),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ROUND((SUM(BI121:BI191)),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3" t="str">
        <f>E7</f>
        <v>Rekonstrukce ulice Sportovní v Přelouči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SO 402 - TRASA KAMEROVÉHO SYSTÉMU</v>
      </c>
      <c r="F87" s="245"/>
      <c r="G87" s="245"/>
      <c r="H87" s="24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27. 11. 2023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Ing.Srba T.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Ing.Srba T.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106</v>
      </c>
      <c r="D94" s="93"/>
      <c r="E94" s="93"/>
      <c r="F94" s="93"/>
      <c r="G94" s="93"/>
      <c r="H94" s="93"/>
      <c r="I94" s="93"/>
      <c r="J94" s="102" t="s">
        <v>107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108</v>
      </c>
      <c r="J96" s="66">
        <f>J121</f>
        <v>0</v>
      </c>
      <c r="L96" s="32"/>
      <c r="AU96" s="17" t="s">
        <v>109</v>
      </c>
    </row>
    <row r="97" spans="2:12" s="8" customFormat="1" ht="24.95" customHeight="1">
      <c r="B97" s="104"/>
      <c r="D97" s="105" t="s">
        <v>1393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8" customFormat="1" ht="24.95" customHeight="1">
      <c r="B98" s="104"/>
      <c r="D98" s="105" t="s">
        <v>1590</v>
      </c>
      <c r="E98" s="106"/>
      <c r="F98" s="106"/>
      <c r="G98" s="106"/>
      <c r="H98" s="106"/>
      <c r="I98" s="106"/>
      <c r="J98" s="107">
        <f>J139</f>
        <v>0</v>
      </c>
      <c r="L98" s="104"/>
    </row>
    <row r="99" spans="2:12" s="8" customFormat="1" ht="24.95" customHeight="1">
      <c r="B99" s="104"/>
      <c r="D99" s="105" t="s">
        <v>1394</v>
      </c>
      <c r="E99" s="106"/>
      <c r="F99" s="106"/>
      <c r="G99" s="106"/>
      <c r="H99" s="106"/>
      <c r="I99" s="106"/>
      <c r="J99" s="107">
        <f>J143</f>
        <v>0</v>
      </c>
      <c r="L99" s="104"/>
    </row>
    <row r="100" spans="2:12" s="8" customFormat="1" ht="24.95" customHeight="1">
      <c r="B100" s="104"/>
      <c r="D100" s="105" t="s">
        <v>1395</v>
      </c>
      <c r="E100" s="106"/>
      <c r="F100" s="106"/>
      <c r="G100" s="106"/>
      <c r="H100" s="106"/>
      <c r="I100" s="106"/>
      <c r="J100" s="107">
        <f>J167</f>
        <v>0</v>
      </c>
      <c r="L100" s="104"/>
    </row>
    <row r="101" spans="2:12" s="8" customFormat="1" ht="24.95" customHeight="1">
      <c r="B101" s="104"/>
      <c r="D101" s="105" t="s">
        <v>1396</v>
      </c>
      <c r="E101" s="106"/>
      <c r="F101" s="106"/>
      <c r="G101" s="106"/>
      <c r="H101" s="106"/>
      <c r="I101" s="106"/>
      <c r="J101" s="107">
        <f>J185</f>
        <v>0</v>
      </c>
      <c r="L101" s="104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114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43" t="str">
        <f>E7</f>
        <v>Rekonstrukce ulice Sportovní v Přelouči</v>
      </c>
      <c r="F111" s="244"/>
      <c r="G111" s="244"/>
      <c r="H111" s="244"/>
      <c r="L111" s="32"/>
    </row>
    <row r="112" spans="2:12" s="1" customFormat="1" ht="12" customHeight="1">
      <c r="B112" s="32"/>
      <c r="C112" s="27" t="s">
        <v>103</v>
      </c>
      <c r="L112" s="32"/>
    </row>
    <row r="113" spans="2:65" s="1" customFormat="1" ht="16.5" customHeight="1">
      <c r="B113" s="32"/>
      <c r="E113" s="204" t="str">
        <f>E9</f>
        <v>SO 402 - TRASA KAMEROVÉHO SYSTÉMU</v>
      </c>
      <c r="F113" s="245"/>
      <c r="G113" s="245"/>
      <c r="H113" s="245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Přelouč</v>
      </c>
      <c r="I115" s="27" t="s">
        <v>22</v>
      </c>
      <c r="J115" s="52" t="str">
        <f>IF(J12="","",J12)</f>
        <v>27. 11. 2023</v>
      </c>
      <c r="L115" s="32"/>
    </row>
    <row r="116" spans="2:65" s="1" customFormat="1" ht="6.95" customHeight="1">
      <c r="B116" s="32"/>
      <c r="L116" s="32"/>
    </row>
    <row r="117" spans="2:65" s="1" customFormat="1" ht="15.2" customHeight="1">
      <c r="B117" s="32"/>
      <c r="C117" s="27" t="s">
        <v>24</v>
      </c>
      <c r="F117" s="25" t="str">
        <f>E15</f>
        <v>Město Přelouč</v>
      </c>
      <c r="I117" s="27" t="s">
        <v>30</v>
      </c>
      <c r="J117" s="30" t="str">
        <f>E21</f>
        <v>Ing.Srba T.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33</v>
      </c>
      <c r="J118" s="30" t="str">
        <f>E24</f>
        <v>Ing.Srba T.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115</v>
      </c>
      <c r="D120" s="114" t="s">
        <v>61</v>
      </c>
      <c r="E120" s="114" t="s">
        <v>57</v>
      </c>
      <c r="F120" s="114" t="s">
        <v>58</v>
      </c>
      <c r="G120" s="114" t="s">
        <v>116</v>
      </c>
      <c r="H120" s="114" t="s">
        <v>117</v>
      </c>
      <c r="I120" s="114" t="s">
        <v>118</v>
      </c>
      <c r="J120" s="114" t="s">
        <v>107</v>
      </c>
      <c r="K120" s="115" t="s">
        <v>119</v>
      </c>
      <c r="L120" s="112"/>
      <c r="M120" s="59" t="s">
        <v>1</v>
      </c>
      <c r="N120" s="60" t="s">
        <v>40</v>
      </c>
      <c r="O120" s="60" t="s">
        <v>120</v>
      </c>
      <c r="P120" s="60" t="s">
        <v>121</v>
      </c>
      <c r="Q120" s="60" t="s">
        <v>122</v>
      </c>
      <c r="R120" s="60" t="s">
        <v>123</v>
      </c>
      <c r="S120" s="60" t="s">
        <v>124</v>
      </c>
      <c r="T120" s="61" t="s">
        <v>125</v>
      </c>
    </row>
    <row r="121" spans="2:65" s="1" customFormat="1" ht="22.9" customHeight="1">
      <c r="B121" s="32"/>
      <c r="C121" s="64" t="s">
        <v>126</v>
      </c>
      <c r="J121" s="116">
        <f>BK121</f>
        <v>0</v>
      </c>
      <c r="L121" s="32"/>
      <c r="M121" s="62"/>
      <c r="N121" s="53"/>
      <c r="O121" s="53"/>
      <c r="P121" s="117">
        <f>P122+P139+P143+P167+P185</f>
        <v>0</v>
      </c>
      <c r="Q121" s="53"/>
      <c r="R121" s="117">
        <f>R122+R139+R143+R167+R185</f>
        <v>0</v>
      </c>
      <c r="S121" s="53"/>
      <c r="T121" s="118">
        <f>T122+T139+T143+T167+T185</f>
        <v>0</v>
      </c>
      <c r="AT121" s="17" t="s">
        <v>75</v>
      </c>
      <c r="AU121" s="17" t="s">
        <v>109</v>
      </c>
      <c r="BK121" s="119">
        <f>BK122+BK139+BK143+BK167+BK185</f>
        <v>0</v>
      </c>
    </row>
    <row r="122" spans="2:65" s="11" customFormat="1" ht="25.9" customHeight="1">
      <c r="B122" s="120"/>
      <c r="D122" s="121" t="s">
        <v>75</v>
      </c>
      <c r="E122" s="122" t="s">
        <v>1397</v>
      </c>
      <c r="F122" s="122" t="s">
        <v>1398</v>
      </c>
      <c r="I122" s="123"/>
      <c r="J122" s="124">
        <f>BK122</f>
        <v>0</v>
      </c>
      <c r="L122" s="120"/>
      <c r="M122" s="125"/>
      <c r="P122" s="126">
        <f>SUM(P123:P138)</f>
        <v>0</v>
      </c>
      <c r="R122" s="126">
        <f>SUM(R123:R138)</f>
        <v>0</v>
      </c>
      <c r="T122" s="127">
        <f>SUM(T123:T138)</f>
        <v>0</v>
      </c>
      <c r="AR122" s="121" t="s">
        <v>84</v>
      </c>
      <c r="AT122" s="128" t="s">
        <v>75</v>
      </c>
      <c r="AU122" s="128" t="s">
        <v>76</v>
      </c>
      <c r="AY122" s="121" t="s">
        <v>130</v>
      </c>
      <c r="BK122" s="129">
        <f>SUM(BK123:BK138)</f>
        <v>0</v>
      </c>
    </row>
    <row r="123" spans="2:65" s="1" customFormat="1" ht="24.2" customHeight="1">
      <c r="B123" s="132"/>
      <c r="C123" s="133" t="s">
        <v>84</v>
      </c>
      <c r="D123" s="133" t="s">
        <v>133</v>
      </c>
      <c r="E123" s="134" t="s">
        <v>1415</v>
      </c>
      <c r="F123" s="135" t="s">
        <v>1416</v>
      </c>
      <c r="G123" s="136" t="s">
        <v>163</v>
      </c>
      <c r="H123" s="137">
        <v>2</v>
      </c>
      <c r="I123" s="138"/>
      <c r="J123" s="139">
        <f>ROUND(I123*H123,2)</f>
        <v>0</v>
      </c>
      <c r="K123" s="135" t="s">
        <v>1</v>
      </c>
      <c r="L123" s="32"/>
      <c r="M123" s="140" t="s">
        <v>1</v>
      </c>
      <c r="N123" s="141" t="s">
        <v>41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137</v>
      </c>
      <c r="AT123" s="144" t="s">
        <v>133</v>
      </c>
      <c r="AU123" s="144" t="s">
        <v>84</v>
      </c>
      <c r="AY123" s="17" t="s">
        <v>130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84</v>
      </c>
      <c r="BK123" s="145">
        <f>ROUND(I123*H123,2)</f>
        <v>0</v>
      </c>
      <c r="BL123" s="17" t="s">
        <v>137</v>
      </c>
      <c r="BM123" s="144" t="s">
        <v>86</v>
      </c>
    </row>
    <row r="124" spans="2:65" s="1" customFormat="1" ht="24.2" customHeight="1">
      <c r="B124" s="132"/>
      <c r="C124" s="179" t="s">
        <v>86</v>
      </c>
      <c r="D124" s="179" t="s">
        <v>455</v>
      </c>
      <c r="E124" s="180" t="s">
        <v>1591</v>
      </c>
      <c r="F124" s="181" t="s">
        <v>1592</v>
      </c>
      <c r="G124" s="182" t="s">
        <v>163</v>
      </c>
      <c r="H124" s="183">
        <v>2</v>
      </c>
      <c r="I124" s="184"/>
      <c r="J124" s="185">
        <f>ROUND(I124*H124,2)</f>
        <v>0</v>
      </c>
      <c r="K124" s="181" t="s">
        <v>1</v>
      </c>
      <c r="L124" s="186"/>
      <c r="M124" s="187" t="s">
        <v>1</v>
      </c>
      <c r="N124" s="188" t="s">
        <v>41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146</v>
      </c>
      <c r="AT124" s="144" t="s">
        <v>455</v>
      </c>
      <c r="AU124" s="144" t="s">
        <v>84</v>
      </c>
      <c r="AY124" s="17" t="s">
        <v>130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84</v>
      </c>
      <c r="BK124" s="145">
        <f>ROUND(I124*H124,2)</f>
        <v>0</v>
      </c>
      <c r="BL124" s="17" t="s">
        <v>137</v>
      </c>
      <c r="BM124" s="144" t="s">
        <v>137</v>
      </c>
    </row>
    <row r="125" spans="2:65" s="1" customFormat="1" ht="19.5">
      <c r="B125" s="32"/>
      <c r="D125" s="152" t="s">
        <v>1403</v>
      </c>
      <c r="F125" s="193" t="s">
        <v>1593</v>
      </c>
      <c r="I125" s="194"/>
      <c r="L125" s="32"/>
      <c r="M125" s="195"/>
      <c r="T125" s="56"/>
      <c r="AT125" s="17" t="s">
        <v>1403</v>
      </c>
      <c r="AU125" s="17" t="s">
        <v>84</v>
      </c>
    </row>
    <row r="126" spans="2:65" s="1" customFormat="1" ht="24.2" customHeight="1">
      <c r="B126" s="132"/>
      <c r="C126" s="133" t="s">
        <v>140</v>
      </c>
      <c r="D126" s="133" t="s">
        <v>133</v>
      </c>
      <c r="E126" s="134" t="s">
        <v>1430</v>
      </c>
      <c r="F126" s="135" t="s">
        <v>1431</v>
      </c>
      <c r="G126" s="136" t="s">
        <v>249</v>
      </c>
      <c r="H126" s="137">
        <v>50</v>
      </c>
      <c r="I126" s="138"/>
      <c r="J126" s="139">
        <f t="shared" ref="J126:J138" si="0">ROUND(I126*H126,2)</f>
        <v>0</v>
      </c>
      <c r="K126" s="135" t="s">
        <v>1</v>
      </c>
      <c r="L126" s="32"/>
      <c r="M126" s="140" t="s">
        <v>1</v>
      </c>
      <c r="N126" s="141" t="s">
        <v>41</v>
      </c>
      <c r="P126" s="142">
        <f t="shared" ref="P126:P138" si="1">O126*H126</f>
        <v>0</v>
      </c>
      <c r="Q126" s="142">
        <v>0</v>
      </c>
      <c r="R126" s="142">
        <f t="shared" ref="R126:R138" si="2">Q126*H126</f>
        <v>0</v>
      </c>
      <c r="S126" s="142">
        <v>0</v>
      </c>
      <c r="T126" s="143">
        <f t="shared" ref="T126:T138" si="3">S126*H126</f>
        <v>0</v>
      </c>
      <c r="AR126" s="144" t="s">
        <v>137</v>
      </c>
      <c r="AT126" s="144" t="s">
        <v>133</v>
      </c>
      <c r="AU126" s="144" t="s">
        <v>84</v>
      </c>
      <c r="AY126" s="17" t="s">
        <v>130</v>
      </c>
      <c r="BE126" s="145">
        <f t="shared" ref="BE126:BE138" si="4">IF(N126="základní",J126,0)</f>
        <v>0</v>
      </c>
      <c r="BF126" s="145">
        <f t="shared" ref="BF126:BF138" si="5">IF(N126="snížená",J126,0)</f>
        <v>0</v>
      </c>
      <c r="BG126" s="145">
        <f t="shared" ref="BG126:BG138" si="6">IF(N126="zákl. přenesená",J126,0)</f>
        <v>0</v>
      </c>
      <c r="BH126" s="145">
        <f t="shared" ref="BH126:BH138" si="7">IF(N126="sníž. přenesená",J126,0)</f>
        <v>0</v>
      </c>
      <c r="BI126" s="145">
        <f t="shared" ref="BI126:BI138" si="8">IF(N126="nulová",J126,0)</f>
        <v>0</v>
      </c>
      <c r="BJ126" s="17" t="s">
        <v>84</v>
      </c>
      <c r="BK126" s="145">
        <f t="shared" ref="BK126:BK138" si="9">ROUND(I126*H126,2)</f>
        <v>0</v>
      </c>
      <c r="BL126" s="17" t="s">
        <v>137</v>
      </c>
      <c r="BM126" s="144" t="s">
        <v>143</v>
      </c>
    </row>
    <row r="127" spans="2:65" s="1" customFormat="1" ht="24.2" customHeight="1">
      <c r="B127" s="132"/>
      <c r="C127" s="133" t="s">
        <v>137</v>
      </c>
      <c r="D127" s="133" t="s">
        <v>133</v>
      </c>
      <c r="E127" s="134" t="s">
        <v>1432</v>
      </c>
      <c r="F127" s="135" t="s">
        <v>1433</v>
      </c>
      <c r="G127" s="136" t="s">
        <v>163</v>
      </c>
      <c r="H127" s="137">
        <v>2</v>
      </c>
      <c r="I127" s="138"/>
      <c r="J127" s="139">
        <f t="shared" si="0"/>
        <v>0</v>
      </c>
      <c r="K127" s="135" t="s">
        <v>1</v>
      </c>
      <c r="L127" s="32"/>
      <c r="M127" s="140" t="s">
        <v>1</v>
      </c>
      <c r="N127" s="141" t="s">
        <v>41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137</v>
      </c>
      <c r="AT127" s="144" t="s">
        <v>133</v>
      </c>
      <c r="AU127" s="144" t="s">
        <v>84</v>
      </c>
      <c r="AY127" s="17" t="s">
        <v>130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7" t="s">
        <v>84</v>
      </c>
      <c r="BK127" s="145">
        <f t="shared" si="9"/>
        <v>0</v>
      </c>
      <c r="BL127" s="17" t="s">
        <v>137</v>
      </c>
      <c r="BM127" s="144" t="s">
        <v>146</v>
      </c>
    </row>
    <row r="128" spans="2:65" s="1" customFormat="1" ht="24.2" customHeight="1">
      <c r="B128" s="132"/>
      <c r="C128" s="133" t="s">
        <v>129</v>
      </c>
      <c r="D128" s="133" t="s">
        <v>133</v>
      </c>
      <c r="E128" s="134" t="s">
        <v>1434</v>
      </c>
      <c r="F128" s="135" t="s">
        <v>1435</v>
      </c>
      <c r="G128" s="136" t="s">
        <v>163</v>
      </c>
      <c r="H128" s="137">
        <v>12</v>
      </c>
      <c r="I128" s="138"/>
      <c r="J128" s="139">
        <f t="shared" si="0"/>
        <v>0</v>
      </c>
      <c r="K128" s="135" t="s">
        <v>1</v>
      </c>
      <c r="L128" s="32"/>
      <c r="M128" s="140" t="s">
        <v>1</v>
      </c>
      <c r="N128" s="141" t="s">
        <v>41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137</v>
      </c>
      <c r="AT128" s="144" t="s">
        <v>133</v>
      </c>
      <c r="AU128" s="144" t="s">
        <v>84</v>
      </c>
      <c r="AY128" s="17" t="s">
        <v>130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7" t="s">
        <v>84</v>
      </c>
      <c r="BK128" s="145">
        <f t="shared" si="9"/>
        <v>0</v>
      </c>
      <c r="BL128" s="17" t="s">
        <v>137</v>
      </c>
      <c r="BM128" s="144" t="s">
        <v>150</v>
      </c>
    </row>
    <row r="129" spans="2:65" s="1" customFormat="1" ht="16.5" customHeight="1">
      <c r="B129" s="132"/>
      <c r="C129" s="133" t="s">
        <v>143</v>
      </c>
      <c r="D129" s="133" t="s">
        <v>133</v>
      </c>
      <c r="E129" s="134" t="s">
        <v>1436</v>
      </c>
      <c r="F129" s="135" t="s">
        <v>1437</v>
      </c>
      <c r="G129" s="136" t="s">
        <v>163</v>
      </c>
      <c r="H129" s="137">
        <v>12</v>
      </c>
      <c r="I129" s="138"/>
      <c r="J129" s="139">
        <f t="shared" si="0"/>
        <v>0</v>
      </c>
      <c r="K129" s="135" t="s">
        <v>1</v>
      </c>
      <c r="L129" s="32"/>
      <c r="M129" s="140" t="s">
        <v>1</v>
      </c>
      <c r="N129" s="14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137</v>
      </c>
      <c r="AT129" s="144" t="s">
        <v>133</v>
      </c>
      <c r="AU129" s="144" t="s">
        <v>84</v>
      </c>
      <c r="AY129" s="17" t="s">
        <v>130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7" t="s">
        <v>84</v>
      </c>
      <c r="BK129" s="145">
        <f t="shared" si="9"/>
        <v>0</v>
      </c>
      <c r="BL129" s="17" t="s">
        <v>137</v>
      </c>
      <c r="BM129" s="144" t="s">
        <v>8</v>
      </c>
    </row>
    <row r="130" spans="2:65" s="1" customFormat="1" ht="16.5" customHeight="1">
      <c r="B130" s="132"/>
      <c r="C130" s="133" t="s">
        <v>153</v>
      </c>
      <c r="D130" s="133" t="s">
        <v>133</v>
      </c>
      <c r="E130" s="134" t="s">
        <v>1438</v>
      </c>
      <c r="F130" s="135" t="s">
        <v>1439</v>
      </c>
      <c r="G130" s="136" t="s">
        <v>163</v>
      </c>
      <c r="H130" s="137">
        <v>2</v>
      </c>
      <c r="I130" s="138"/>
      <c r="J130" s="139">
        <f t="shared" si="0"/>
        <v>0</v>
      </c>
      <c r="K130" s="135" t="s">
        <v>1</v>
      </c>
      <c r="L130" s="32"/>
      <c r="M130" s="140" t="s">
        <v>1</v>
      </c>
      <c r="N130" s="14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137</v>
      </c>
      <c r="AT130" s="144" t="s">
        <v>133</v>
      </c>
      <c r="AU130" s="144" t="s">
        <v>84</v>
      </c>
      <c r="AY130" s="17" t="s">
        <v>130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7" t="s">
        <v>84</v>
      </c>
      <c r="BK130" s="145">
        <f t="shared" si="9"/>
        <v>0</v>
      </c>
      <c r="BL130" s="17" t="s">
        <v>137</v>
      </c>
      <c r="BM130" s="144" t="s">
        <v>156</v>
      </c>
    </row>
    <row r="131" spans="2:65" s="1" customFormat="1" ht="16.5" customHeight="1">
      <c r="B131" s="132"/>
      <c r="C131" s="179" t="s">
        <v>146</v>
      </c>
      <c r="D131" s="179" t="s">
        <v>455</v>
      </c>
      <c r="E131" s="180" t="s">
        <v>1440</v>
      </c>
      <c r="F131" s="181" t="s">
        <v>1441</v>
      </c>
      <c r="G131" s="182" t="s">
        <v>163</v>
      </c>
      <c r="H131" s="183">
        <v>2</v>
      </c>
      <c r="I131" s="184"/>
      <c r="J131" s="185">
        <f t="shared" si="0"/>
        <v>0</v>
      </c>
      <c r="K131" s="181" t="s">
        <v>1</v>
      </c>
      <c r="L131" s="186"/>
      <c r="M131" s="187" t="s">
        <v>1</v>
      </c>
      <c r="N131" s="188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146</v>
      </c>
      <c r="AT131" s="144" t="s">
        <v>455</v>
      </c>
      <c r="AU131" s="144" t="s">
        <v>84</v>
      </c>
      <c r="AY131" s="17" t="s">
        <v>130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7" t="s">
        <v>84</v>
      </c>
      <c r="BK131" s="145">
        <f t="shared" si="9"/>
        <v>0</v>
      </c>
      <c r="BL131" s="17" t="s">
        <v>137</v>
      </c>
      <c r="BM131" s="144" t="s">
        <v>159</v>
      </c>
    </row>
    <row r="132" spans="2:65" s="1" customFormat="1" ht="16.5" customHeight="1">
      <c r="B132" s="132"/>
      <c r="C132" s="133" t="s">
        <v>160</v>
      </c>
      <c r="D132" s="133" t="s">
        <v>133</v>
      </c>
      <c r="E132" s="134" t="s">
        <v>1442</v>
      </c>
      <c r="F132" s="135" t="s">
        <v>1443</v>
      </c>
      <c r="G132" s="136" t="s">
        <v>163</v>
      </c>
      <c r="H132" s="137">
        <v>2</v>
      </c>
      <c r="I132" s="138"/>
      <c r="J132" s="139">
        <f t="shared" si="0"/>
        <v>0</v>
      </c>
      <c r="K132" s="135" t="s">
        <v>1</v>
      </c>
      <c r="L132" s="32"/>
      <c r="M132" s="140" t="s">
        <v>1</v>
      </c>
      <c r="N132" s="14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137</v>
      </c>
      <c r="AT132" s="144" t="s">
        <v>133</v>
      </c>
      <c r="AU132" s="144" t="s">
        <v>84</v>
      </c>
      <c r="AY132" s="17" t="s">
        <v>130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7" t="s">
        <v>84</v>
      </c>
      <c r="BK132" s="145">
        <f t="shared" si="9"/>
        <v>0</v>
      </c>
      <c r="BL132" s="17" t="s">
        <v>137</v>
      </c>
      <c r="BM132" s="144" t="s">
        <v>164</v>
      </c>
    </row>
    <row r="133" spans="2:65" s="1" customFormat="1" ht="16.5" customHeight="1">
      <c r="B133" s="132"/>
      <c r="C133" s="133" t="s">
        <v>150</v>
      </c>
      <c r="D133" s="133" t="s">
        <v>133</v>
      </c>
      <c r="E133" s="134" t="s">
        <v>1444</v>
      </c>
      <c r="F133" s="135" t="s">
        <v>1445</v>
      </c>
      <c r="G133" s="136" t="s">
        <v>249</v>
      </c>
      <c r="H133" s="137">
        <v>2</v>
      </c>
      <c r="I133" s="138"/>
      <c r="J133" s="139">
        <f t="shared" si="0"/>
        <v>0</v>
      </c>
      <c r="K133" s="135" t="s">
        <v>1</v>
      </c>
      <c r="L133" s="32"/>
      <c r="M133" s="140" t="s">
        <v>1</v>
      </c>
      <c r="N133" s="14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137</v>
      </c>
      <c r="AT133" s="144" t="s">
        <v>133</v>
      </c>
      <c r="AU133" s="144" t="s">
        <v>84</v>
      </c>
      <c r="AY133" s="17" t="s">
        <v>130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7" t="s">
        <v>84</v>
      </c>
      <c r="BK133" s="145">
        <f t="shared" si="9"/>
        <v>0</v>
      </c>
      <c r="BL133" s="17" t="s">
        <v>137</v>
      </c>
      <c r="BM133" s="144" t="s">
        <v>167</v>
      </c>
    </row>
    <row r="134" spans="2:65" s="1" customFormat="1" ht="16.5" customHeight="1">
      <c r="B134" s="132"/>
      <c r="C134" s="133" t="s">
        <v>170</v>
      </c>
      <c r="D134" s="133" t="s">
        <v>133</v>
      </c>
      <c r="E134" s="134" t="s">
        <v>1446</v>
      </c>
      <c r="F134" s="135" t="s">
        <v>1447</v>
      </c>
      <c r="G134" s="136" t="s">
        <v>163</v>
      </c>
      <c r="H134" s="137">
        <v>2</v>
      </c>
      <c r="I134" s="138"/>
      <c r="J134" s="139">
        <f t="shared" si="0"/>
        <v>0</v>
      </c>
      <c r="K134" s="135" t="s">
        <v>1</v>
      </c>
      <c r="L134" s="32"/>
      <c r="M134" s="140" t="s">
        <v>1</v>
      </c>
      <c r="N134" s="14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137</v>
      </c>
      <c r="AT134" s="144" t="s">
        <v>133</v>
      </c>
      <c r="AU134" s="144" t="s">
        <v>84</v>
      </c>
      <c r="AY134" s="17" t="s">
        <v>130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7" t="s">
        <v>84</v>
      </c>
      <c r="BK134" s="145">
        <f t="shared" si="9"/>
        <v>0</v>
      </c>
      <c r="BL134" s="17" t="s">
        <v>137</v>
      </c>
      <c r="BM134" s="144" t="s">
        <v>173</v>
      </c>
    </row>
    <row r="135" spans="2:65" s="1" customFormat="1" ht="21.75" customHeight="1">
      <c r="B135" s="132"/>
      <c r="C135" s="133" t="s">
        <v>8</v>
      </c>
      <c r="D135" s="133" t="s">
        <v>133</v>
      </c>
      <c r="E135" s="134" t="s">
        <v>1448</v>
      </c>
      <c r="F135" s="135" t="s">
        <v>1449</v>
      </c>
      <c r="G135" s="136" t="s">
        <v>163</v>
      </c>
      <c r="H135" s="137">
        <v>2</v>
      </c>
      <c r="I135" s="138"/>
      <c r="J135" s="139">
        <f t="shared" si="0"/>
        <v>0</v>
      </c>
      <c r="K135" s="135" t="s">
        <v>1</v>
      </c>
      <c r="L135" s="32"/>
      <c r="M135" s="140" t="s">
        <v>1</v>
      </c>
      <c r="N135" s="141" t="s">
        <v>41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137</v>
      </c>
      <c r="AT135" s="144" t="s">
        <v>133</v>
      </c>
      <c r="AU135" s="144" t="s">
        <v>84</v>
      </c>
      <c r="AY135" s="17" t="s">
        <v>130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7" t="s">
        <v>84</v>
      </c>
      <c r="BK135" s="145">
        <f t="shared" si="9"/>
        <v>0</v>
      </c>
      <c r="BL135" s="17" t="s">
        <v>137</v>
      </c>
      <c r="BM135" s="144" t="s">
        <v>176</v>
      </c>
    </row>
    <row r="136" spans="2:65" s="1" customFormat="1" ht="16.5" customHeight="1">
      <c r="B136" s="132"/>
      <c r="C136" s="133" t="s">
        <v>246</v>
      </c>
      <c r="D136" s="133" t="s">
        <v>133</v>
      </c>
      <c r="E136" s="134" t="s">
        <v>1450</v>
      </c>
      <c r="F136" s="135" t="s">
        <v>1451</v>
      </c>
      <c r="G136" s="136" t="s">
        <v>163</v>
      </c>
      <c r="H136" s="137">
        <v>24</v>
      </c>
      <c r="I136" s="138"/>
      <c r="J136" s="139">
        <f t="shared" si="0"/>
        <v>0</v>
      </c>
      <c r="K136" s="135" t="s">
        <v>1</v>
      </c>
      <c r="L136" s="32"/>
      <c r="M136" s="140" t="s">
        <v>1</v>
      </c>
      <c r="N136" s="141" t="s">
        <v>41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137</v>
      </c>
      <c r="AT136" s="144" t="s">
        <v>133</v>
      </c>
      <c r="AU136" s="144" t="s">
        <v>84</v>
      </c>
      <c r="AY136" s="17" t="s">
        <v>130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7" t="s">
        <v>84</v>
      </c>
      <c r="BK136" s="145">
        <f t="shared" si="9"/>
        <v>0</v>
      </c>
      <c r="BL136" s="17" t="s">
        <v>137</v>
      </c>
      <c r="BM136" s="144" t="s">
        <v>342</v>
      </c>
    </row>
    <row r="137" spans="2:65" s="1" customFormat="1" ht="24.2" customHeight="1">
      <c r="B137" s="132"/>
      <c r="C137" s="179" t="s">
        <v>156</v>
      </c>
      <c r="D137" s="179" t="s">
        <v>455</v>
      </c>
      <c r="E137" s="180" t="s">
        <v>1454</v>
      </c>
      <c r="F137" s="181" t="s">
        <v>1455</v>
      </c>
      <c r="G137" s="182" t="s">
        <v>163</v>
      </c>
      <c r="H137" s="183">
        <v>2</v>
      </c>
      <c r="I137" s="184"/>
      <c r="J137" s="185">
        <f t="shared" si="0"/>
        <v>0</v>
      </c>
      <c r="K137" s="181" t="s">
        <v>1</v>
      </c>
      <c r="L137" s="186"/>
      <c r="M137" s="187" t="s">
        <v>1</v>
      </c>
      <c r="N137" s="188" t="s">
        <v>41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146</v>
      </c>
      <c r="AT137" s="144" t="s">
        <v>455</v>
      </c>
      <c r="AU137" s="144" t="s">
        <v>84</v>
      </c>
      <c r="AY137" s="17" t="s">
        <v>130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7" t="s">
        <v>84</v>
      </c>
      <c r="BK137" s="145">
        <f t="shared" si="9"/>
        <v>0</v>
      </c>
      <c r="BL137" s="17" t="s">
        <v>137</v>
      </c>
      <c r="BM137" s="144" t="s">
        <v>350</v>
      </c>
    </row>
    <row r="138" spans="2:65" s="1" customFormat="1" ht="24.2" customHeight="1">
      <c r="B138" s="132"/>
      <c r="C138" s="179" t="s">
        <v>259</v>
      </c>
      <c r="D138" s="179" t="s">
        <v>455</v>
      </c>
      <c r="E138" s="180" t="s">
        <v>1456</v>
      </c>
      <c r="F138" s="181" t="s">
        <v>1457</v>
      </c>
      <c r="G138" s="182" t="s">
        <v>249</v>
      </c>
      <c r="H138" s="183">
        <v>2</v>
      </c>
      <c r="I138" s="184"/>
      <c r="J138" s="185">
        <f t="shared" si="0"/>
        <v>0</v>
      </c>
      <c r="K138" s="181" t="s">
        <v>1</v>
      </c>
      <c r="L138" s="186"/>
      <c r="M138" s="187" t="s">
        <v>1</v>
      </c>
      <c r="N138" s="188" t="s">
        <v>41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146</v>
      </c>
      <c r="AT138" s="144" t="s">
        <v>455</v>
      </c>
      <c r="AU138" s="144" t="s">
        <v>84</v>
      </c>
      <c r="AY138" s="17" t="s">
        <v>130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7" t="s">
        <v>84</v>
      </c>
      <c r="BK138" s="145">
        <f t="shared" si="9"/>
        <v>0</v>
      </c>
      <c r="BL138" s="17" t="s">
        <v>137</v>
      </c>
      <c r="BM138" s="144" t="s">
        <v>358</v>
      </c>
    </row>
    <row r="139" spans="2:65" s="11" customFormat="1" ht="25.9" customHeight="1">
      <c r="B139" s="120"/>
      <c r="D139" s="121" t="s">
        <v>75</v>
      </c>
      <c r="E139" s="122" t="s">
        <v>1594</v>
      </c>
      <c r="F139" s="122" t="s">
        <v>1595</v>
      </c>
      <c r="I139" s="123"/>
      <c r="J139" s="124">
        <f>BK139</f>
        <v>0</v>
      </c>
      <c r="L139" s="120"/>
      <c r="M139" s="125"/>
      <c r="P139" s="126">
        <f>SUM(P140:P142)</f>
        <v>0</v>
      </c>
      <c r="R139" s="126">
        <f>SUM(R140:R142)</f>
        <v>0</v>
      </c>
      <c r="T139" s="127">
        <f>SUM(T140:T142)</f>
        <v>0</v>
      </c>
      <c r="AR139" s="121" t="s">
        <v>84</v>
      </c>
      <c r="AT139" s="128" t="s">
        <v>75</v>
      </c>
      <c r="AU139" s="128" t="s">
        <v>76</v>
      </c>
      <c r="AY139" s="121" t="s">
        <v>130</v>
      </c>
      <c r="BK139" s="129">
        <f>SUM(BK140:BK142)</f>
        <v>0</v>
      </c>
    </row>
    <row r="140" spans="2:65" s="1" customFormat="1" ht="16.5" customHeight="1">
      <c r="B140" s="132"/>
      <c r="C140" s="133" t="s">
        <v>159</v>
      </c>
      <c r="D140" s="133" t="s">
        <v>133</v>
      </c>
      <c r="E140" s="134" t="s">
        <v>1596</v>
      </c>
      <c r="F140" s="135" t="s">
        <v>1597</v>
      </c>
      <c r="G140" s="136" t="s">
        <v>249</v>
      </c>
      <c r="H140" s="137">
        <v>420</v>
      </c>
      <c r="I140" s="138"/>
      <c r="J140" s="139">
        <f>ROUND(I140*H140,2)</f>
        <v>0</v>
      </c>
      <c r="K140" s="135" t="s">
        <v>1</v>
      </c>
      <c r="L140" s="32"/>
      <c r="M140" s="140" t="s">
        <v>1</v>
      </c>
      <c r="N140" s="141" t="s">
        <v>41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137</v>
      </c>
      <c r="AT140" s="144" t="s">
        <v>133</v>
      </c>
      <c r="AU140" s="144" t="s">
        <v>84</v>
      </c>
      <c r="AY140" s="17" t="s">
        <v>130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84</v>
      </c>
      <c r="BK140" s="145">
        <f>ROUND(I140*H140,2)</f>
        <v>0</v>
      </c>
      <c r="BL140" s="17" t="s">
        <v>137</v>
      </c>
      <c r="BM140" s="144" t="s">
        <v>367</v>
      </c>
    </row>
    <row r="141" spans="2:65" s="1" customFormat="1" ht="16.5" customHeight="1">
      <c r="B141" s="132"/>
      <c r="C141" s="133" t="s">
        <v>268</v>
      </c>
      <c r="D141" s="133" t="s">
        <v>133</v>
      </c>
      <c r="E141" s="134" t="s">
        <v>1598</v>
      </c>
      <c r="F141" s="135" t="s">
        <v>1599</v>
      </c>
      <c r="G141" s="136" t="s">
        <v>249</v>
      </c>
      <c r="H141" s="137">
        <v>420</v>
      </c>
      <c r="I141" s="138"/>
      <c r="J141" s="139">
        <f>ROUND(I141*H141,2)</f>
        <v>0</v>
      </c>
      <c r="K141" s="135" t="s">
        <v>1</v>
      </c>
      <c r="L141" s="32"/>
      <c r="M141" s="140" t="s">
        <v>1</v>
      </c>
      <c r="N141" s="141" t="s">
        <v>41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137</v>
      </c>
      <c r="AT141" s="144" t="s">
        <v>133</v>
      </c>
      <c r="AU141" s="144" t="s">
        <v>84</v>
      </c>
      <c r="AY141" s="17" t="s">
        <v>130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84</v>
      </c>
      <c r="BK141" s="145">
        <f>ROUND(I141*H141,2)</f>
        <v>0</v>
      </c>
      <c r="BL141" s="17" t="s">
        <v>137</v>
      </c>
      <c r="BM141" s="144" t="s">
        <v>378</v>
      </c>
    </row>
    <row r="142" spans="2:65" s="1" customFormat="1" ht="24.2" customHeight="1">
      <c r="B142" s="132"/>
      <c r="C142" s="133" t="s">
        <v>164</v>
      </c>
      <c r="D142" s="133" t="s">
        <v>133</v>
      </c>
      <c r="E142" s="134" t="s">
        <v>1600</v>
      </c>
      <c r="F142" s="135" t="s">
        <v>1601</v>
      </c>
      <c r="G142" s="136" t="s">
        <v>249</v>
      </c>
      <c r="H142" s="137">
        <v>440</v>
      </c>
      <c r="I142" s="138"/>
      <c r="J142" s="139">
        <f>ROUND(I142*H142,2)</f>
        <v>0</v>
      </c>
      <c r="K142" s="135" t="s">
        <v>1</v>
      </c>
      <c r="L142" s="32"/>
      <c r="M142" s="140" t="s">
        <v>1</v>
      </c>
      <c r="N142" s="141" t="s">
        <v>41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137</v>
      </c>
      <c r="AT142" s="144" t="s">
        <v>133</v>
      </c>
      <c r="AU142" s="144" t="s">
        <v>84</v>
      </c>
      <c r="AY142" s="17" t="s">
        <v>130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84</v>
      </c>
      <c r="BK142" s="145">
        <f>ROUND(I142*H142,2)</f>
        <v>0</v>
      </c>
      <c r="BL142" s="17" t="s">
        <v>137</v>
      </c>
      <c r="BM142" s="144" t="s">
        <v>387</v>
      </c>
    </row>
    <row r="143" spans="2:65" s="11" customFormat="1" ht="25.9" customHeight="1">
      <c r="B143" s="120"/>
      <c r="D143" s="121" t="s">
        <v>75</v>
      </c>
      <c r="E143" s="122" t="s">
        <v>1469</v>
      </c>
      <c r="F143" s="122" t="s">
        <v>1470</v>
      </c>
      <c r="I143" s="123"/>
      <c r="J143" s="124">
        <f>BK143</f>
        <v>0</v>
      </c>
      <c r="L143" s="120"/>
      <c r="M143" s="125"/>
      <c r="P143" s="126">
        <f>SUM(P144:P166)</f>
        <v>0</v>
      </c>
      <c r="R143" s="126">
        <f>SUM(R144:R166)</f>
        <v>0</v>
      </c>
      <c r="T143" s="127">
        <f>SUM(T144:T166)</f>
        <v>0</v>
      </c>
      <c r="AR143" s="121" t="s">
        <v>84</v>
      </c>
      <c r="AT143" s="128" t="s">
        <v>75</v>
      </c>
      <c r="AU143" s="128" t="s">
        <v>76</v>
      </c>
      <c r="AY143" s="121" t="s">
        <v>130</v>
      </c>
      <c r="BK143" s="129">
        <f>SUM(BK144:BK166)</f>
        <v>0</v>
      </c>
    </row>
    <row r="144" spans="2:65" s="1" customFormat="1" ht="21.75" customHeight="1">
      <c r="B144" s="132"/>
      <c r="C144" s="133" t="s">
        <v>301</v>
      </c>
      <c r="D144" s="133" t="s">
        <v>133</v>
      </c>
      <c r="E144" s="134" t="s">
        <v>1471</v>
      </c>
      <c r="F144" s="135" t="s">
        <v>1472</v>
      </c>
      <c r="G144" s="136" t="s">
        <v>249</v>
      </c>
      <c r="H144" s="137">
        <v>15</v>
      </c>
      <c r="I144" s="138"/>
      <c r="J144" s="139">
        <f t="shared" ref="J144:J150" si="10">ROUND(I144*H144,2)</f>
        <v>0</v>
      </c>
      <c r="K144" s="135" t="s">
        <v>1</v>
      </c>
      <c r="L144" s="32"/>
      <c r="M144" s="140" t="s">
        <v>1</v>
      </c>
      <c r="N144" s="141" t="s">
        <v>41</v>
      </c>
      <c r="P144" s="142">
        <f t="shared" ref="P144:P150" si="11">O144*H144</f>
        <v>0</v>
      </c>
      <c r="Q144" s="142">
        <v>0</v>
      </c>
      <c r="R144" s="142">
        <f t="shared" ref="R144:R150" si="12">Q144*H144</f>
        <v>0</v>
      </c>
      <c r="S144" s="142">
        <v>0</v>
      </c>
      <c r="T144" s="143">
        <f t="shared" ref="T144:T150" si="13">S144*H144</f>
        <v>0</v>
      </c>
      <c r="AR144" s="144" t="s">
        <v>137</v>
      </c>
      <c r="AT144" s="144" t="s">
        <v>133</v>
      </c>
      <c r="AU144" s="144" t="s">
        <v>84</v>
      </c>
      <c r="AY144" s="17" t="s">
        <v>130</v>
      </c>
      <c r="BE144" s="145">
        <f t="shared" ref="BE144:BE150" si="14">IF(N144="základní",J144,0)</f>
        <v>0</v>
      </c>
      <c r="BF144" s="145">
        <f t="shared" ref="BF144:BF150" si="15">IF(N144="snížená",J144,0)</f>
        <v>0</v>
      </c>
      <c r="BG144" s="145">
        <f t="shared" ref="BG144:BG150" si="16">IF(N144="zákl. přenesená",J144,0)</f>
        <v>0</v>
      </c>
      <c r="BH144" s="145">
        <f t="shared" ref="BH144:BH150" si="17">IF(N144="sníž. přenesená",J144,0)</f>
        <v>0</v>
      </c>
      <c r="BI144" s="145">
        <f t="shared" ref="BI144:BI150" si="18">IF(N144="nulová",J144,0)</f>
        <v>0</v>
      </c>
      <c r="BJ144" s="17" t="s">
        <v>84</v>
      </c>
      <c r="BK144" s="145">
        <f t="shared" ref="BK144:BK150" si="19">ROUND(I144*H144,2)</f>
        <v>0</v>
      </c>
      <c r="BL144" s="17" t="s">
        <v>137</v>
      </c>
      <c r="BM144" s="144" t="s">
        <v>396</v>
      </c>
    </row>
    <row r="145" spans="2:65" s="1" customFormat="1" ht="21.75" customHeight="1">
      <c r="B145" s="132"/>
      <c r="C145" s="133" t="s">
        <v>167</v>
      </c>
      <c r="D145" s="133" t="s">
        <v>133</v>
      </c>
      <c r="E145" s="134" t="s">
        <v>1473</v>
      </c>
      <c r="F145" s="135" t="s">
        <v>1474</v>
      </c>
      <c r="G145" s="136" t="s">
        <v>249</v>
      </c>
      <c r="H145" s="137">
        <v>15</v>
      </c>
      <c r="I145" s="138"/>
      <c r="J145" s="139">
        <f t="shared" si="10"/>
        <v>0</v>
      </c>
      <c r="K145" s="135" t="s">
        <v>1</v>
      </c>
      <c r="L145" s="32"/>
      <c r="M145" s="140" t="s">
        <v>1</v>
      </c>
      <c r="N145" s="141" t="s">
        <v>41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137</v>
      </c>
      <c r="AT145" s="144" t="s">
        <v>133</v>
      </c>
      <c r="AU145" s="144" t="s">
        <v>84</v>
      </c>
      <c r="AY145" s="17" t="s">
        <v>130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7" t="s">
        <v>84</v>
      </c>
      <c r="BK145" s="145">
        <f t="shared" si="19"/>
        <v>0</v>
      </c>
      <c r="BL145" s="17" t="s">
        <v>137</v>
      </c>
      <c r="BM145" s="144" t="s">
        <v>405</v>
      </c>
    </row>
    <row r="146" spans="2:65" s="1" customFormat="1" ht="21.75" customHeight="1">
      <c r="B146" s="132"/>
      <c r="C146" s="133" t="s">
        <v>7</v>
      </c>
      <c r="D146" s="133" t="s">
        <v>133</v>
      </c>
      <c r="E146" s="134" t="s">
        <v>1475</v>
      </c>
      <c r="F146" s="135" t="s">
        <v>1476</v>
      </c>
      <c r="G146" s="136" t="s">
        <v>249</v>
      </c>
      <c r="H146" s="137">
        <v>30</v>
      </c>
      <c r="I146" s="138"/>
      <c r="J146" s="139">
        <f t="shared" si="10"/>
        <v>0</v>
      </c>
      <c r="K146" s="135" t="s">
        <v>1</v>
      </c>
      <c r="L146" s="32"/>
      <c r="M146" s="140" t="s">
        <v>1</v>
      </c>
      <c r="N146" s="141" t="s">
        <v>41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137</v>
      </c>
      <c r="AT146" s="144" t="s">
        <v>133</v>
      </c>
      <c r="AU146" s="144" t="s">
        <v>84</v>
      </c>
      <c r="AY146" s="17" t="s">
        <v>130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7" t="s">
        <v>84</v>
      </c>
      <c r="BK146" s="145">
        <f t="shared" si="19"/>
        <v>0</v>
      </c>
      <c r="BL146" s="17" t="s">
        <v>137</v>
      </c>
      <c r="BM146" s="144" t="s">
        <v>422</v>
      </c>
    </row>
    <row r="147" spans="2:65" s="1" customFormat="1" ht="21.75" customHeight="1">
      <c r="B147" s="132"/>
      <c r="C147" s="133" t="s">
        <v>173</v>
      </c>
      <c r="D147" s="133" t="s">
        <v>133</v>
      </c>
      <c r="E147" s="134" t="s">
        <v>1477</v>
      </c>
      <c r="F147" s="135" t="s">
        <v>1478</v>
      </c>
      <c r="G147" s="136" t="s">
        <v>249</v>
      </c>
      <c r="H147" s="137">
        <v>20</v>
      </c>
      <c r="I147" s="138"/>
      <c r="J147" s="139">
        <f t="shared" si="10"/>
        <v>0</v>
      </c>
      <c r="K147" s="135" t="s">
        <v>1</v>
      </c>
      <c r="L147" s="32"/>
      <c r="M147" s="140" t="s">
        <v>1</v>
      </c>
      <c r="N147" s="141" t="s">
        <v>41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137</v>
      </c>
      <c r="AT147" s="144" t="s">
        <v>133</v>
      </c>
      <c r="AU147" s="144" t="s">
        <v>84</v>
      </c>
      <c r="AY147" s="17" t="s">
        <v>130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7" t="s">
        <v>84</v>
      </c>
      <c r="BK147" s="145">
        <f t="shared" si="19"/>
        <v>0</v>
      </c>
      <c r="BL147" s="17" t="s">
        <v>137</v>
      </c>
      <c r="BM147" s="144" t="s">
        <v>432</v>
      </c>
    </row>
    <row r="148" spans="2:65" s="1" customFormat="1" ht="16.5" customHeight="1">
      <c r="B148" s="132"/>
      <c r="C148" s="133" t="s">
        <v>331</v>
      </c>
      <c r="D148" s="133" t="s">
        <v>133</v>
      </c>
      <c r="E148" s="134" t="s">
        <v>1479</v>
      </c>
      <c r="F148" s="135" t="s">
        <v>1480</v>
      </c>
      <c r="G148" s="136" t="s">
        <v>249</v>
      </c>
      <c r="H148" s="137">
        <v>20</v>
      </c>
      <c r="I148" s="138"/>
      <c r="J148" s="139">
        <f t="shared" si="10"/>
        <v>0</v>
      </c>
      <c r="K148" s="135" t="s">
        <v>1</v>
      </c>
      <c r="L148" s="32"/>
      <c r="M148" s="140" t="s">
        <v>1</v>
      </c>
      <c r="N148" s="141" t="s">
        <v>41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137</v>
      </c>
      <c r="AT148" s="144" t="s">
        <v>133</v>
      </c>
      <c r="AU148" s="144" t="s">
        <v>84</v>
      </c>
      <c r="AY148" s="17" t="s">
        <v>130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7" t="s">
        <v>84</v>
      </c>
      <c r="BK148" s="145">
        <f t="shared" si="19"/>
        <v>0</v>
      </c>
      <c r="BL148" s="17" t="s">
        <v>137</v>
      </c>
      <c r="BM148" s="144" t="s">
        <v>443</v>
      </c>
    </row>
    <row r="149" spans="2:65" s="1" customFormat="1" ht="21.75" customHeight="1">
      <c r="B149" s="132"/>
      <c r="C149" s="133" t="s">
        <v>176</v>
      </c>
      <c r="D149" s="133" t="s">
        <v>133</v>
      </c>
      <c r="E149" s="134" t="s">
        <v>1481</v>
      </c>
      <c r="F149" s="135" t="s">
        <v>1482</v>
      </c>
      <c r="G149" s="136" t="s">
        <v>249</v>
      </c>
      <c r="H149" s="137">
        <v>40</v>
      </c>
      <c r="I149" s="138"/>
      <c r="J149" s="139">
        <f t="shared" si="10"/>
        <v>0</v>
      </c>
      <c r="K149" s="135" t="s">
        <v>1</v>
      </c>
      <c r="L149" s="32"/>
      <c r="M149" s="140" t="s">
        <v>1</v>
      </c>
      <c r="N149" s="141" t="s">
        <v>41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137</v>
      </c>
      <c r="AT149" s="144" t="s">
        <v>133</v>
      </c>
      <c r="AU149" s="144" t="s">
        <v>84</v>
      </c>
      <c r="AY149" s="17" t="s">
        <v>130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7" t="s">
        <v>84</v>
      </c>
      <c r="BK149" s="145">
        <f t="shared" si="19"/>
        <v>0</v>
      </c>
      <c r="BL149" s="17" t="s">
        <v>137</v>
      </c>
      <c r="BM149" s="144" t="s">
        <v>454</v>
      </c>
    </row>
    <row r="150" spans="2:65" s="1" customFormat="1" ht="24.2" customHeight="1">
      <c r="B150" s="132"/>
      <c r="C150" s="133" t="s">
        <v>338</v>
      </c>
      <c r="D150" s="133" t="s">
        <v>133</v>
      </c>
      <c r="E150" s="134" t="s">
        <v>1483</v>
      </c>
      <c r="F150" s="135" t="s">
        <v>1484</v>
      </c>
      <c r="G150" s="136" t="s">
        <v>271</v>
      </c>
      <c r="H150" s="137">
        <v>2</v>
      </c>
      <c r="I150" s="138"/>
      <c r="J150" s="139">
        <f t="shared" si="10"/>
        <v>0</v>
      </c>
      <c r="K150" s="135" t="s">
        <v>1</v>
      </c>
      <c r="L150" s="32"/>
      <c r="M150" s="140" t="s">
        <v>1</v>
      </c>
      <c r="N150" s="141" t="s">
        <v>41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137</v>
      </c>
      <c r="AT150" s="144" t="s">
        <v>133</v>
      </c>
      <c r="AU150" s="144" t="s">
        <v>84</v>
      </c>
      <c r="AY150" s="17" t="s">
        <v>130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7" t="s">
        <v>84</v>
      </c>
      <c r="BK150" s="145">
        <f t="shared" si="19"/>
        <v>0</v>
      </c>
      <c r="BL150" s="17" t="s">
        <v>137</v>
      </c>
      <c r="BM150" s="144" t="s">
        <v>465</v>
      </c>
    </row>
    <row r="151" spans="2:65" s="1" customFormat="1" ht="29.25">
      <c r="B151" s="32"/>
      <c r="D151" s="152" t="s">
        <v>1403</v>
      </c>
      <c r="F151" s="193" t="s">
        <v>1485</v>
      </c>
      <c r="I151" s="194"/>
      <c r="L151" s="32"/>
      <c r="M151" s="195"/>
      <c r="T151" s="56"/>
      <c r="AT151" s="17" t="s">
        <v>1403</v>
      </c>
      <c r="AU151" s="17" t="s">
        <v>84</v>
      </c>
    </row>
    <row r="152" spans="2:65" s="1" customFormat="1" ht="16.5" customHeight="1">
      <c r="B152" s="132"/>
      <c r="C152" s="179" t="s">
        <v>342</v>
      </c>
      <c r="D152" s="179" t="s">
        <v>455</v>
      </c>
      <c r="E152" s="180" t="s">
        <v>1486</v>
      </c>
      <c r="F152" s="181" t="s">
        <v>1487</v>
      </c>
      <c r="G152" s="182" t="s">
        <v>1488</v>
      </c>
      <c r="H152" s="183">
        <v>2</v>
      </c>
      <c r="I152" s="184"/>
      <c r="J152" s="185">
        <f>ROUND(I152*H152,2)</f>
        <v>0</v>
      </c>
      <c r="K152" s="181" t="s">
        <v>1</v>
      </c>
      <c r="L152" s="186"/>
      <c r="M152" s="187" t="s">
        <v>1</v>
      </c>
      <c r="N152" s="188" t="s">
        <v>41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146</v>
      </c>
      <c r="AT152" s="144" t="s">
        <v>455</v>
      </c>
      <c r="AU152" s="144" t="s">
        <v>84</v>
      </c>
      <c r="AY152" s="17" t="s">
        <v>130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84</v>
      </c>
      <c r="BK152" s="145">
        <f>ROUND(I152*H152,2)</f>
        <v>0</v>
      </c>
      <c r="BL152" s="17" t="s">
        <v>137</v>
      </c>
      <c r="BM152" s="144" t="s">
        <v>479</v>
      </c>
    </row>
    <row r="153" spans="2:65" s="1" customFormat="1" ht="24.2" customHeight="1">
      <c r="B153" s="132"/>
      <c r="C153" s="133" t="s">
        <v>346</v>
      </c>
      <c r="D153" s="133" t="s">
        <v>133</v>
      </c>
      <c r="E153" s="134" t="s">
        <v>1489</v>
      </c>
      <c r="F153" s="135" t="s">
        <v>1490</v>
      </c>
      <c r="G153" s="136" t="s">
        <v>249</v>
      </c>
      <c r="H153" s="137">
        <v>70</v>
      </c>
      <c r="I153" s="138"/>
      <c r="J153" s="139">
        <f>ROUND(I153*H153,2)</f>
        <v>0</v>
      </c>
      <c r="K153" s="135" t="s">
        <v>1</v>
      </c>
      <c r="L153" s="32"/>
      <c r="M153" s="140" t="s">
        <v>1</v>
      </c>
      <c r="N153" s="141" t="s">
        <v>41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137</v>
      </c>
      <c r="AT153" s="144" t="s">
        <v>133</v>
      </c>
      <c r="AU153" s="144" t="s">
        <v>84</v>
      </c>
      <c r="AY153" s="17" t="s">
        <v>130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84</v>
      </c>
      <c r="BK153" s="145">
        <f>ROUND(I153*H153,2)</f>
        <v>0</v>
      </c>
      <c r="BL153" s="17" t="s">
        <v>137</v>
      </c>
      <c r="BM153" s="144" t="s">
        <v>488</v>
      </c>
    </row>
    <row r="154" spans="2:65" s="1" customFormat="1" ht="16.5" customHeight="1">
      <c r="B154" s="132"/>
      <c r="C154" s="133" t="s">
        <v>350</v>
      </c>
      <c r="D154" s="133" t="s">
        <v>133</v>
      </c>
      <c r="E154" s="134" t="s">
        <v>1491</v>
      </c>
      <c r="F154" s="135" t="s">
        <v>1492</v>
      </c>
      <c r="G154" s="136" t="s">
        <v>249</v>
      </c>
      <c r="H154" s="137">
        <v>80</v>
      </c>
      <c r="I154" s="138"/>
      <c r="J154" s="139">
        <f>ROUND(I154*H154,2)</f>
        <v>0</v>
      </c>
      <c r="K154" s="135" t="s">
        <v>1</v>
      </c>
      <c r="L154" s="32"/>
      <c r="M154" s="140" t="s">
        <v>1</v>
      </c>
      <c r="N154" s="141" t="s">
        <v>41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137</v>
      </c>
      <c r="AT154" s="144" t="s">
        <v>133</v>
      </c>
      <c r="AU154" s="144" t="s">
        <v>84</v>
      </c>
      <c r="AY154" s="17" t="s">
        <v>130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84</v>
      </c>
      <c r="BK154" s="145">
        <f>ROUND(I154*H154,2)</f>
        <v>0</v>
      </c>
      <c r="BL154" s="17" t="s">
        <v>137</v>
      </c>
      <c r="BM154" s="144" t="s">
        <v>501</v>
      </c>
    </row>
    <row r="155" spans="2:65" s="1" customFormat="1" ht="16.5" customHeight="1">
      <c r="B155" s="132"/>
      <c r="C155" s="133" t="s">
        <v>354</v>
      </c>
      <c r="D155" s="133" t="s">
        <v>133</v>
      </c>
      <c r="E155" s="134" t="s">
        <v>1493</v>
      </c>
      <c r="F155" s="135" t="s">
        <v>1494</v>
      </c>
      <c r="G155" s="136" t="s">
        <v>271</v>
      </c>
      <c r="H155" s="137">
        <v>4</v>
      </c>
      <c r="I155" s="138"/>
      <c r="J155" s="139">
        <f>ROUND(I155*H155,2)</f>
        <v>0</v>
      </c>
      <c r="K155" s="135" t="s">
        <v>1</v>
      </c>
      <c r="L155" s="32"/>
      <c r="M155" s="140" t="s">
        <v>1</v>
      </c>
      <c r="N155" s="141" t="s">
        <v>41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137</v>
      </c>
      <c r="AT155" s="144" t="s">
        <v>133</v>
      </c>
      <c r="AU155" s="144" t="s">
        <v>84</v>
      </c>
      <c r="AY155" s="17" t="s">
        <v>130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84</v>
      </c>
      <c r="BK155" s="145">
        <f>ROUND(I155*H155,2)</f>
        <v>0</v>
      </c>
      <c r="BL155" s="17" t="s">
        <v>137</v>
      </c>
      <c r="BM155" s="144" t="s">
        <v>513</v>
      </c>
    </row>
    <row r="156" spans="2:65" s="1" customFormat="1" ht="29.25">
      <c r="B156" s="32"/>
      <c r="D156" s="152" t="s">
        <v>1403</v>
      </c>
      <c r="F156" s="193" t="s">
        <v>1495</v>
      </c>
      <c r="I156" s="194"/>
      <c r="L156" s="32"/>
      <c r="M156" s="195"/>
      <c r="T156" s="56"/>
      <c r="AT156" s="17" t="s">
        <v>1403</v>
      </c>
      <c r="AU156" s="17" t="s">
        <v>84</v>
      </c>
    </row>
    <row r="157" spans="2:65" s="1" customFormat="1" ht="24.2" customHeight="1">
      <c r="B157" s="132"/>
      <c r="C157" s="133" t="s">
        <v>358</v>
      </c>
      <c r="D157" s="133" t="s">
        <v>133</v>
      </c>
      <c r="E157" s="134" t="s">
        <v>1496</v>
      </c>
      <c r="F157" s="135" t="s">
        <v>1602</v>
      </c>
      <c r="G157" s="136" t="s">
        <v>163</v>
      </c>
      <c r="H157" s="137">
        <v>2</v>
      </c>
      <c r="I157" s="138"/>
      <c r="J157" s="139">
        <f t="shared" ref="J157:J163" si="20">ROUND(I157*H157,2)</f>
        <v>0</v>
      </c>
      <c r="K157" s="135" t="s">
        <v>1</v>
      </c>
      <c r="L157" s="32"/>
      <c r="M157" s="140" t="s">
        <v>1</v>
      </c>
      <c r="N157" s="141" t="s">
        <v>41</v>
      </c>
      <c r="P157" s="142">
        <f t="shared" ref="P157:P163" si="21">O157*H157</f>
        <v>0</v>
      </c>
      <c r="Q157" s="142">
        <v>0</v>
      </c>
      <c r="R157" s="142">
        <f t="shared" ref="R157:R163" si="22">Q157*H157</f>
        <v>0</v>
      </c>
      <c r="S157" s="142">
        <v>0</v>
      </c>
      <c r="T157" s="143">
        <f t="shared" ref="T157:T163" si="23">S157*H157</f>
        <v>0</v>
      </c>
      <c r="AR157" s="144" t="s">
        <v>137</v>
      </c>
      <c r="AT157" s="144" t="s">
        <v>133</v>
      </c>
      <c r="AU157" s="144" t="s">
        <v>84</v>
      </c>
      <c r="AY157" s="17" t="s">
        <v>130</v>
      </c>
      <c r="BE157" s="145">
        <f t="shared" ref="BE157:BE163" si="24">IF(N157="základní",J157,0)</f>
        <v>0</v>
      </c>
      <c r="BF157" s="145">
        <f t="shared" ref="BF157:BF163" si="25">IF(N157="snížená",J157,0)</f>
        <v>0</v>
      </c>
      <c r="BG157" s="145">
        <f t="shared" ref="BG157:BG163" si="26">IF(N157="zákl. přenesená",J157,0)</f>
        <v>0</v>
      </c>
      <c r="BH157" s="145">
        <f t="shared" ref="BH157:BH163" si="27">IF(N157="sníž. přenesená",J157,0)</f>
        <v>0</v>
      </c>
      <c r="BI157" s="145">
        <f t="shared" ref="BI157:BI163" si="28">IF(N157="nulová",J157,0)</f>
        <v>0</v>
      </c>
      <c r="BJ157" s="17" t="s">
        <v>84</v>
      </c>
      <c r="BK157" s="145">
        <f t="shared" ref="BK157:BK163" si="29">ROUND(I157*H157,2)</f>
        <v>0</v>
      </c>
      <c r="BL157" s="17" t="s">
        <v>137</v>
      </c>
      <c r="BM157" s="144" t="s">
        <v>526</v>
      </c>
    </row>
    <row r="158" spans="2:65" s="1" customFormat="1" ht="24.2" customHeight="1">
      <c r="B158" s="132"/>
      <c r="C158" s="133" t="s">
        <v>362</v>
      </c>
      <c r="D158" s="133" t="s">
        <v>133</v>
      </c>
      <c r="E158" s="134" t="s">
        <v>1498</v>
      </c>
      <c r="F158" s="135" t="s">
        <v>1499</v>
      </c>
      <c r="G158" s="136" t="s">
        <v>163</v>
      </c>
      <c r="H158" s="137">
        <v>2</v>
      </c>
      <c r="I158" s="138"/>
      <c r="J158" s="139">
        <f t="shared" si="20"/>
        <v>0</v>
      </c>
      <c r="K158" s="135" t="s">
        <v>1</v>
      </c>
      <c r="L158" s="32"/>
      <c r="M158" s="140" t="s">
        <v>1</v>
      </c>
      <c r="N158" s="141" t="s">
        <v>41</v>
      </c>
      <c r="P158" s="142">
        <f t="shared" si="21"/>
        <v>0</v>
      </c>
      <c r="Q158" s="142">
        <v>0</v>
      </c>
      <c r="R158" s="142">
        <f t="shared" si="22"/>
        <v>0</v>
      </c>
      <c r="S158" s="142">
        <v>0</v>
      </c>
      <c r="T158" s="143">
        <f t="shared" si="23"/>
        <v>0</v>
      </c>
      <c r="AR158" s="144" t="s">
        <v>137</v>
      </c>
      <c r="AT158" s="144" t="s">
        <v>133</v>
      </c>
      <c r="AU158" s="144" t="s">
        <v>84</v>
      </c>
      <c r="AY158" s="17" t="s">
        <v>130</v>
      </c>
      <c r="BE158" s="145">
        <f t="shared" si="24"/>
        <v>0</v>
      </c>
      <c r="BF158" s="145">
        <f t="shared" si="25"/>
        <v>0</v>
      </c>
      <c r="BG158" s="145">
        <f t="shared" si="26"/>
        <v>0</v>
      </c>
      <c r="BH158" s="145">
        <f t="shared" si="27"/>
        <v>0</v>
      </c>
      <c r="BI158" s="145">
        <f t="shared" si="28"/>
        <v>0</v>
      </c>
      <c r="BJ158" s="17" t="s">
        <v>84</v>
      </c>
      <c r="BK158" s="145">
        <f t="shared" si="29"/>
        <v>0</v>
      </c>
      <c r="BL158" s="17" t="s">
        <v>137</v>
      </c>
      <c r="BM158" s="144" t="s">
        <v>546</v>
      </c>
    </row>
    <row r="159" spans="2:65" s="1" customFormat="1" ht="21.75" customHeight="1">
      <c r="B159" s="132"/>
      <c r="C159" s="133" t="s">
        <v>367</v>
      </c>
      <c r="D159" s="133" t="s">
        <v>133</v>
      </c>
      <c r="E159" s="134" t="s">
        <v>1500</v>
      </c>
      <c r="F159" s="135" t="s">
        <v>1501</v>
      </c>
      <c r="G159" s="136" t="s">
        <v>271</v>
      </c>
      <c r="H159" s="137">
        <v>2</v>
      </c>
      <c r="I159" s="138"/>
      <c r="J159" s="139">
        <f t="shared" si="20"/>
        <v>0</v>
      </c>
      <c r="K159" s="135" t="s">
        <v>1</v>
      </c>
      <c r="L159" s="32"/>
      <c r="M159" s="140" t="s">
        <v>1</v>
      </c>
      <c r="N159" s="141" t="s">
        <v>41</v>
      </c>
      <c r="P159" s="142">
        <f t="shared" si="21"/>
        <v>0</v>
      </c>
      <c r="Q159" s="142">
        <v>0</v>
      </c>
      <c r="R159" s="142">
        <f t="shared" si="22"/>
        <v>0</v>
      </c>
      <c r="S159" s="142">
        <v>0</v>
      </c>
      <c r="T159" s="143">
        <f t="shared" si="23"/>
        <v>0</v>
      </c>
      <c r="AR159" s="144" t="s">
        <v>137</v>
      </c>
      <c r="AT159" s="144" t="s">
        <v>133</v>
      </c>
      <c r="AU159" s="144" t="s">
        <v>84</v>
      </c>
      <c r="AY159" s="17" t="s">
        <v>130</v>
      </c>
      <c r="BE159" s="145">
        <f t="shared" si="24"/>
        <v>0</v>
      </c>
      <c r="BF159" s="145">
        <f t="shared" si="25"/>
        <v>0</v>
      </c>
      <c r="BG159" s="145">
        <f t="shared" si="26"/>
        <v>0</v>
      </c>
      <c r="BH159" s="145">
        <f t="shared" si="27"/>
        <v>0</v>
      </c>
      <c r="BI159" s="145">
        <f t="shared" si="28"/>
        <v>0</v>
      </c>
      <c r="BJ159" s="17" t="s">
        <v>84</v>
      </c>
      <c r="BK159" s="145">
        <f t="shared" si="29"/>
        <v>0</v>
      </c>
      <c r="BL159" s="17" t="s">
        <v>137</v>
      </c>
      <c r="BM159" s="144" t="s">
        <v>556</v>
      </c>
    </row>
    <row r="160" spans="2:65" s="1" customFormat="1" ht="16.5" customHeight="1">
      <c r="B160" s="132"/>
      <c r="C160" s="133" t="s">
        <v>373</v>
      </c>
      <c r="D160" s="133" t="s">
        <v>133</v>
      </c>
      <c r="E160" s="134" t="s">
        <v>1504</v>
      </c>
      <c r="F160" s="135" t="s">
        <v>1505</v>
      </c>
      <c r="G160" s="136" t="s">
        <v>249</v>
      </c>
      <c r="H160" s="137">
        <v>40</v>
      </c>
      <c r="I160" s="138"/>
      <c r="J160" s="139">
        <f t="shared" si="20"/>
        <v>0</v>
      </c>
      <c r="K160" s="135" t="s">
        <v>1</v>
      </c>
      <c r="L160" s="32"/>
      <c r="M160" s="140" t="s">
        <v>1</v>
      </c>
      <c r="N160" s="141" t="s">
        <v>41</v>
      </c>
      <c r="P160" s="142">
        <f t="shared" si="21"/>
        <v>0</v>
      </c>
      <c r="Q160" s="142">
        <v>0</v>
      </c>
      <c r="R160" s="142">
        <f t="shared" si="22"/>
        <v>0</v>
      </c>
      <c r="S160" s="142">
        <v>0</v>
      </c>
      <c r="T160" s="143">
        <f t="shared" si="23"/>
        <v>0</v>
      </c>
      <c r="AR160" s="144" t="s">
        <v>137</v>
      </c>
      <c r="AT160" s="144" t="s">
        <v>133</v>
      </c>
      <c r="AU160" s="144" t="s">
        <v>84</v>
      </c>
      <c r="AY160" s="17" t="s">
        <v>130</v>
      </c>
      <c r="BE160" s="145">
        <f t="shared" si="24"/>
        <v>0</v>
      </c>
      <c r="BF160" s="145">
        <f t="shared" si="25"/>
        <v>0</v>
      </c>
      <c r="BG160" s="145">
        <f t="shared" si="26"/>
        <v>0</v>
      </c>
      <c r="BH160" s="145">
        <f t="shared" si="27"/>
        <v>0</v>
      </c>
      <c r="BI160" s="145">
        <f t="shared" si="28"/>
        <v>0</v>
      </c>
      <c r="BJ160" s="17" t="s">
        <v>84</v>
      </c>
      <c r="BK160" s="145">
        <f t="shared" si="29"/>
        <v>0</v>
      </c>
      <c r="BL160" s="17" t="s">
        <v>137</v>
      </c>
      <c r="BM160" s="144" t="s">
        <v>591</v>
      </c>
    </row>
    <row r="161" spans="2:65" s="1" customFormat="1" ht="16.5" customHeight="1">
      <c r="B161" s="132"/>
      <c r="C161" s="133" t="s">
        <v>378</v>
      </c>
      <c r="D161" s="133" t="s">
        <v>133</v>
      </c>
      <c r="E161" s="134" t="s">
        <v>1506</v>
      </c>
      <c r="F161" s="135" t="s">
        <v>1507</v>
      </c>
      <c r="G161" s="136" t="s">
        <v>249</v>
      </c>
      <c r="H161" s="137">
        <v>100</v>
      </c>
      <c r="I161" s="138"/>
      <c r="J161" s="139">
        <f t="shared" si="20"/>
        <v>0</v>
      </c>
      <c r="K161" s="135" t="s">
        <v>1</v>
      </c>
      <c r="L161" s="32"/>
      <c r="M161" s="140" t="s">
        <v>1</v>
      </c>
      <c r="N161" s="141" t="s">
        <v>41</v>
      </c>
      <c r="P161" s="142">
        <f t="shared" si="21"/>
        <v>0</v>
      </c>
      <c r="Q161" s="142">
        <v>0</v>
      </c>
      <c r="R161" s="142">
        <f t="shared" si="22"/>
        <v>0</v>
      </c>
      <c r="S161" s="142">
        <v>0</v>
      </c>
      <c r="T161" s="143">
        <f t="shared" si="23"/>
        <v>0</v>
      </c>
      <c r="AR161" s="144" t="s">
        <v>137</v>
      </c>
      <c r="AT161" s="144" t="s">
        <v>133</v>
      </c>
      <c r="AU161" s="144" t="s">
        <v>84</v>
      </c>
      <c r="AY161" s="17" t="s">
        <v>130</v>
      </c>
      <c r="BE161" s="145">
        <f t="shared" si="24"/>
        <v>0</v>
      </c>
      <c r="BF161" s="145">
        <f t="shared" si="25"/>
        <v>0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7" t="s">
        <v>84</v>
      </c>
      <c r="BK161" s="145">
        <f t="shared" si="29"/>
        <v>0</v>
      </c>
      <c r="BL161" s="17" t="s">
        <v>137</v>
      </c>
      <c r="BM161" s="144" t="s">
        <v>604</v>
      </c>
    </row>
    <row r="162" spans="2:65" s="1" customFormat="1" ht="16.5" customHeight="1">
      <c r="B162" s="132"/>
      <c r="C162" s="133" t="s">
        <v>382</v>
      </c>
      <c r="D162" s="133" t="s">
        <v>133</v>
      </c>
      <c r="E162" s="134" t="s">
        <v>1508</v>
      </c>
      <c r="F162" s="135" t="s">
        <v>1509</v>
      </c>
      <c r="G162" s="136" t="s">
        <v>249</v>
      </c>
      <c r="H162" s="137">
        <v>40</v>
      </c>
      <c r="I162" s="138"/>
      <c r="J162" s="139">
        <f t="shared" si="20"/>
        <v>0</v>
      </c>
      <c r="K162" s="135" t="s">
        <v>1</v>
      </c>
      <c r="L162" s="32"/>
      <c r="M162" s="140" t="s">
        <v>1</v>
      </c>
      <c r="N162" s="141" t="s">
        <v>41</v>
      </c>
      <c r="P162" s="142">
        <f t="shared" si="21"/>
        <v>0</v>
      </c>
      <c r="Q162" s="142">
        <v>0</v>
      </c>
      <c r="R162" s="142">
        <f t="shared" si="22"/>
        <v>0</v>
      </c>
      <c r="S162" s="142">
        <v>0</v>
      </c>
      <c r="T162" s="143">
        <f t="shared" si="23"/>
        <v>0</v>
      </c>
      <c r="AR162" s="144" t="s">
        <v>137</v>
      </c>
      <c r="AT162" s="144" t="s">
        <v>133</v>
      </c>
      <c r="AU162" s="144" t="s">
        <v>84</v>
      </c>
      <c r="AY162" s="17" t="s">
        <v>130</v>
      </c>
      <c r="BE162" s="145">
        <f t="shared" si="24"/>
        <v>0</v>
      </c>
      <c r="BF162" s="145">
        <f t="shared" si="25"/>
        <v>0</v>
      </c>
      <c r="BG162" s="145">
        <f t="shared" si="26"/>
        <v>0</v>
      </c>
      <c r="BH162" s="145">
        <f t="shared" si="27"/>
        <v>0</v>
      </c>
      <c r="BI162" s="145">
        <f t="shared" si="28"/>
        <v>0</v>
      </c>
      <c r="BJ162" s="17" t="s">
        <v>84</v>
      </c>
      <c r="BK162" s="145">
        <f t="shared" si="29"/>
        <v>0</v>
      </c>
      <c r="BL162" s="17" t="s">
        <v>137</v>
      </c>
      <c r="BM162" s="144" t="s">
        <v>614</v>
      </c>
    </row>
    <row r="163" spans="2:65" s="1" customFormat="1" ht="16.5" customHeight="1">
      <c r="B163" s="132"/>
      <c r="C163" s="133" t="s">
        <v>387</v>
      </c>
      <c r="D163" s="133" t="s">
        <v>133</v>
      </c>
      <c r="E163" s="134" t="s">
        <v>1510</v>
      </c>
      <c r="F163" s="135" t="s">
        <v>1511</v>
      </c>
      <c r="G163" s="136" t="s">
        <v>249</v>
      </c>
      <c r="H163" s="137">
        <v>100</v>
      </c>
      <c r="I163" s="138"/>
      <c r="J163" s="139">
        <f t="shared" si="20"/>
        <v>0</v>
      </c>
      <c r="K163" s="135" t="s">
        <v>1</v>
      </c>
      <c r="L163" s="32"/>
      <c r="M163" s="140" t="s">
        <v>1</v>
      </c>
      <c r="N163" s="141" t="s">
        <v>41</v>
      </c>
      <c r="P163" s="142">
        <f t="shared" si="21"/>
        <v>0</v>
      </c>
      <c r="Q163" s="142">
        <v>0</v>
      </c>
      <c r="R163" s="142">
        <f t="shared" si="22"/>
        <v>0</v>
      </c>
      <c r="S163" s="142">
        <v>0</v>
      </c>
      <c r="T163" s="143">
        <f t="shared" si="23"/>
        <v>0</v>
      </c>
      <c r="AR163" s="144" t="s">
        <v>137</v>
      </c>
      <c r="AT163" s="144" t="s">
        <v>133</v>
      </c>
      <c r="AU163" s="144" t="s">
        <v>84</v>
      </c>
      <c r="AY163" s="17" t="s">
        <v>130</v>
      </c>
      <c r="BE163" s="145">
        <f t="shared" si="24"/>
        <v>0</v>
      </c>
      <c r="BF163" s="145">
        <f t="shared" si="25"/>
        <v>0</v>
      </c>
      <c r="BG163" s="145">
        <f t="shared" si="26"/>
        <v>0</v>
      </c>
      <c r="BH163" s="145">
        <f t="shared" si="27"/>
        <v>0</v>
      </c>
      <c r="BI163" s="145">
        <f t="shared" si="28"/>
        <v>0</v>
      </c>
      <c r="BJ163" s="17" t="s">
        <v>84</v>
      </c>
      <c r="BK163" s="145">
        <f t="shared" si="29"/>
        <v>0</v>
      </c>
      <c r="BL163" s="17" t="s">
        <v>137</v>
      </c>
      <c r="BM163" s="144" t="s">
        <v>626</v>
      </c>
    </row>
    <row r="164" spans="2:65" s="1" customFormat="1" ht="19.5">
      <c r="B164" s="32"/>
      <c r="D164" s="152" t="s">
        <v>1403</v>
      </c>
      <c r="F164" s="193" t="s">
        <v>1512</v>
      </c>
      <c r="I164" s="194"/>
      <c r="L164" s="32"/>
      <c r="M164" s="195"/>
      <c r="T164" s="56"/>
      <c r="AT164" s="17" t="s">
        <v>1403</v>
      </c>
      <c r="AU164" s="17" t="s">
        <v>84</v>
      </c>
    </row>
    <row r="165" spans="2:65" s="1" customFormat="1" ht="24.2" customHeight="1">
      <c r="B165" s="132"/>
      <c r="C165" s="133" t="s">
        <v>392</v>
      </c>
      <c r="D165" s="133" t="s">
        <v>133</v>
      </c>
      <c r="E165" s="134" t="s">
        <v>1513</v>
      </c>
      <c r="F165" s="135" t="s">
        <v>1514</v>
      </c>
      <c r="G165" s="136" t="s">
        <v>1515</v>
      </c>
      <c r="H165" s="137">
        <v>0.7</v>
      </c>
      <c r="I165" s="138"/>
      <c r="J165" s="139">
        <f>ROUND(I165*H165,2)</f>
        <v>0</v>
      </c>
      <c r="K165" s="135" t="s">
        <v>1</v>
      </c>
      <c r="L165" s="32"/>
      <c r="M165" s="140" t="s">
        <v>1</v>
      </c>
      <c r="N165" s="141" t="s">
        <v>41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137</v>
      </c>
      <c r="AT165" s="144" t="s">
        <v>133</v>
      </c>
      <c r="AU165" s="144" t="s">
        <v>84</v>
      </c>
      <c r="AY165" s="17" t="s">
        <v>130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84</v>
      </c>
      <c r="BK165" s="145">
        <f>ROUND(I165*H165,2)</f>
        <v>0</v>
      </c>
      <c r="BL165" s="17" t="s">
        <v>137</v>
      </c>
      <c r="BM165" s="144" t="s">
        <v>644</v>
      </c>
    </row>
    <row r="166" spans="2:65" s="1" customFormat="1" ht="24.2" customHeight="1">
      <c r="B166" s="132"/>
      <c r="C166" s="133" t="s">
        <v>396</v>
      </c>
      <c r="D166" s="133" t="s">
        <v>133</v>
      </c>
      <c r="E166" s="134" t="s">
        <v>1522</v>
      </c>
      <c r="F166" s="135" t="s">
        <v>1523</v>
      </c>
      <c r="G166" s="136" t="s">
        <v>191</v>
      </c>
      <c r="H166" s="137">
        <v>50</v>
      </c>
      <c r="I166" s="138"/>
      <c r="J166" s="139">
        <f>ROUND(I166*H166,2)</f>
        <v>0</v>
      </c>
      <c r="K166" s="135" t="s">
        <v>1</v>
      </c>
      <c r="L166" s="32"/>
      <c r="M166" s="140" t="s">
        <v>1</v>
      </c>
      <c r="N166" s="141" t="s">
        <v>41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137</v>
      </c>
      <c r="AT166" s="144" t="s">
        <v>133</v>
      </c>
      <c r="AU166" s="144" t="s">
        <v>84</v>
      </c>
      <c r="AY166" s="17" t="s">
        <v>130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84</v>
      </c>
      <c r="BK166" s="145">
        <f>ROUND(I166*H166,2)</f>
        <v>0</v>
      </c>
      <c r="BL166" s="17" t="s">
        <v>137</v>
      </c>
      <c r="BM166" s="144" t="s">
        <v>693</v>
      </c>
    </row>
    <row r="167" spans="2:65" s="11" customFormat="1" ht="25.9" customHeight="1">
      <c r="B167" s="120"/>
      <c r="D167" s="121" t="s">
        <v>75</v>
      </c>
      <c r="E167" s="122" t="s">
        <v>1524</v>
      </c>
      <c r="F167" s="122" t="s">
        <v>1525</v>
      </c>
      <c r="I167" s="123"/>
      <c r="J167" s="124">
        <f>BK167</f>
        <v>0</v>
      </c>
      <c r="L167" s="120"/>
      <c r="M167" s="125"/>
      <c r="P167" s="126">
        <f>SUM(P168:P183)</f>
        <v>0</v>
      </c>
      <c r="R167" s="126">
        <f>SUM(R168:R183)</f>
        <v>0</v>
      </c>
      <c r="T167" s="127">
        <f>SUM(T168:T183)</f>
        <v>0</v>
      </c>
      <c r="AR167" s="121" t="s">
        <v>84</v>
      </c>
      <c r="AT167" s="128" t="s">
        <v>75</v>
      </c>
      <c r="AU167" s="128" t="s">
        <v>76</v>
      </c>
      <c r="AY167" s="121" t="s">
        <v>130</v>
      </c>
      <c r="BK167" s="129">
        <f>SUM(BK168:BK183)</f>
        <v>0</v>
      </c>
    </row>
    <row r="168" spans="2:65" s="1" customFormat="1" ht="24.2" customHeight="1">
      <c r="B168" s="132"/>
      <c r="C168" s="133" t="s">
        <v>401</v>
      </c>
      <c r="D168" s="133" t="s">
        <v>133</v>
      </c>
      <c r="E168" s="134" t="s">
        <v>1526</v>
      </c>
      <c r="F168" s="135" t="s">
        <v>1527</v>
      </c>
      <c r="G168" s="136" t="s">
        <v>1468</v>
      </c>
      <c r="H168" s="137">
        <v>1</v>
      </c>
      <c r="I168" s="138"/>
      <c r="J168" s="139">
        <f t="shared" ref="J168:J183" si="30">ROUND(I168*H168,2)</f>
        <v>0</v>
      </c>
      <c r="K168" s="135" t="s">
        <v>1</v>
      </c>
      <c r="L168" s="32"/>
      <c r="M168" s="140" t="s">
        <v>1</v>
      </c>
      <c r="N168" s="141" t="s">
        <v>41</v>
      </c>
      <c r="P168" s="142">
        <f t="shared" ref="P168:P183" si="31">O168*H168</f>
        <v>0</v>
      </c>
      <c r="Q168" s="142">
        <v>0</v>
      </c>
      <c r="R168" s="142">
        <f t="shared" ref="R168:R183" si="32">Q168*H168</f>
        <v>0</v>
      </c>
      <c r="S168" s="142">
        <v>0</v>
      </c>
      <c r="T168" s="143">
        <f t="shared" ref="T168:T183" si="33">S168*H168</f>
        <v>0</v>
      </c>
      <c r="AR168" s="144" t="s">
        <v>137</v>
      </c>
      <c r="AT168" s="144" t="s">
        <v>133</v>
      </c>
      <c r="AU168" s="144" t="s">
        <v>84</v>
      </c>
      <c r="AY168" s="17" t="s">
        <v>130</v>
      </c>
      <c r="BE168" s="145">
        <f t="shared" ref="BE168:BE183" si="34">IF(N168="základní",J168,0)</f>
        <v>0</v>
      </c>
      <c r="BF168" s="145">
        <f t="shared" ref="BF168:BF183" si="35">IF(N168="snížená",J168,0)</f>
        <v>0</v>
      </c>
      <c r="BG168" s="145">
        <f t="shared" ref="BG168:BG183" si="36">IF(N168="zákl. přenesená",J168,0)</f>
        <v>0</v>
      </c>
      <c r="BH168" s="145">
        <f t="shared" ref="BH168:BH183" si="37">IF(N168="sníž. přenesená",J168,0)</f>
        <v>0</v>
      </c>
      <c r="BI168" s="145">
        <f t="shared" ref="BI168:BI183" si="38">IF(N168="nulová",J168,0)</f>
        <v>0</v>
      </c>
      <c r="BJ168" s="17" t="s">
        <v>84</v>
      </c>
      <c r="BK168" s="145">
        <f t="shared" ref="BK168:BK183" si="39">ROUND(I168*H168,2)</f>
        <v>0</v>
      </c>
      <c r="BL168" s="17" t="s">
        <v>137</v>
      </c>
      <c r="BM168" s="144" t="s">
        <v>703</v>
      </c>
    </row>
    <row r="169" spans="2:65" s="1" customFormat="1" ht="16.5" customHeight="1">
      <c r="B169" s="132"/>
      <c r="C169" s="133" t="s">
        <v>405</v>
      </c>
      <c r="D169" s="133" t="s">
        <v>133</v>
      </c>
      <c r="E169" s="134" t="s">
        <v>1528</v>
      </c>
      <c r="F169" s="135" t="s">
        <v>1529</v>
      </c>
      <c r="G169" s="136" t="s">
        <v>1530</v>
      </c>
      <c r="H169" s="137">
        <v>12</v>
      </c>
      <c r="I169" s="138"/>
      <c r="J169" s="139">
        <f t="shared" si="30"/>
        <v>0</v>
      </c>
      <c r="K169" s="135" t="s">
        <v>1</v>
      </c>
      <c r="L169" s="32"/>
      <c r="M169" s="140" t="s">
        <v>1</v>
      </c>
      <c r="N169" s="141" t="s">
        <v>41</v>
      </c>
      <c r="P169" s="142">
        <f t="shared" si="31"/>
        <v>0</v>
      </c>
      <c r="Q169" s="142">
        <v>0</v>
      </c>
      <c r="R169" s="142">
        <f t="shared" si="32"/>
        <v>0</v>
      </c>
      <c r="S169" s="142">
        <v>0</v>
      </c>
      <c r="T169" s="143">
        <f t="shared" si="33"/>
        <v>0</v>
      </c>
      <c r="AR169" s="144" t="s">
        <v>137</v>
      </c>
      <c r="AT169" s="144" t="s">
        <v>133</v>
      </c>
      <c r="AU169" s="144" t="s">
        <v>84</v>
      </c>
      <c r="AY169" s="17" t="s">
        <v>130</v>
      </c>
      <c r="BE169" s="145">
        <f t="shared" si="34"/>
        <v>0</v>
      </c>
      <c r="BF169" s="145">
        <f t="shared" si="35"/>
        <v>0</v>
      </c>
      <c r="BG169" s="145">
        <f t="shared" si="36"/>
        <v>0</v>
      </c>
      <c r="BH169" s="145">
        <f t="shared" si="37"/>
        <v>0</v>
      </c>
      <c r="BI169" s="145">
        <f t="shared" si="38"/>
        <v>0</v>
      </c>
      <c r="BJ169" s="17" t="s">
        <v>84</v>
      </c>
      <c r="BK169" s="145">
        <f t="shared" si="39"/>
        <v>0</v>
      </c>
      <c r="BL169" s="17" t="s">
        <v>137</v>
      </c>
      <c r="BM169" s="144" t="s">
        <v>712</v>
      </c>
    </row>
    <row r="170" spans="2:65" s="1" customFormat="1" ht="16.5" customHeight="1">
      <c r="B170" s="132"/>
      <c r="C170" s="133" t="s">
        <v>410</v>
      </c>
      <c r="D170" s="133" t="s">
        <v>133</v>
      </c>
      <c r="E170" s="134" t="s">
        <v>1531</v>
      </c>
      <c r="F170" s="135" t="s">
        <v>1532</v>
      </c>
      <c r="G170" s="136" t="s">
        <v>1530</v>
      </c>
      <c r="H170" s="137">
        <v>40</v>
      </c>
      <c r="I170" s="138"/>
      <c r="J170" s="139">
        <f t="shared" si="30"/>
        <v>0</v>
      </c>
      <c r="K170" s="135" t="s">
        <v>1</v>
      </c>
      <c r="L170" s="32"/>
      <c r="M170" s="140" t="s">
        <v>1</v>
      </c>
      <c r="N170" s="141" t="s">
        <v>41</v>
      </c>
      <c r="P170" s="142">
        <f t="shared" si="31"/>
        <v>0</v>
      </c>
      <c r="Q170" s="142">
        <v>0</v>
      </c>
      <c r="R170" s="142">
        <f t="shared" si="32"/>
        <v>0</v>
      </c>
      <c r="S170" s="142">
        <v>0</v>
      </c>
      <c r="T170" s="143">
        <f t="shared" si="33"/>
        <v>0</v>
      </c>
      <c r="AR170" s="144" t="s">
        <v>137</v>
      </c>
      <c r="AT170" s="144" t="s">
        <v>133</v>
      </c>
      <c r="AU170" s="144" t="s">
        <v>84</v>
      </c>
      <c r="AY170" s="17" t="s">
        <v>130</v>
      </c>
      <c r="BE170" s="145">
        <f t="shared" si="34"/>
        <v>0</v>
      </c>
      <c r="BF170" s="145">
        <f t="shared" si="35"/>
        <v>0</v>
      </c>
      <c r="BG170" s="145">
        <f t="shared" si="36"/>
        <v>0</v>
      </c>
      <c r="BH170" s="145">
        <f t="shared" si="37"/>
        <v>0</v>
      </c>
      <c r="BI170" s="145">
        <f t="shared" si="38"/>
        <v>0</v>
      </c>
      <c r="BJ170" s="17" t="s">
        <v>84</v>
      </c>
      <c r="BK170" s="145">
        <f t="shared" si="39"/>
        <v>0</v>
      </c>
      <c r="BL170" s="17" t="s">
        <v>137</v>
      </c>
      <c r="BM170" s="144" t="s">
        <v>720</v>
      </c>
    </row>
    <row r="171" spans="2:65" s="1" customFormat="1" ht="16.5" customHeight="1">
      <c r="B171" s="132"/>
      <c r="C171" s="133" t="s">
        <v>422</v>
      </c>
      <c r="D171" s="133" t="s">
        <v>133</v>
      </c>
      <c r="E171" s="134" t="s">
        <v>1533</v>
      </c>
      <c r="F171" s="135" t="s">
        <v>1534</v>
      </c>
      <c r="G171" s="136" t="s">
        <v>1530</v>
      </c>
      <c r="H171" s="137">
        <v>8</v>
      </c>
      <c r="I171" s="138"/>
      <c r="J171" s="139">
        <f t="shared" si="30"/>
        <v>0</v>
      </c>
      <c r="K171" s="135" t="s">
        <v>1</v>
      </c>
      <c r="L171" s="32"/>
      <c r="M171" s="140" t="s">
        <v>1</v>
      </c>
      <c r="N171" s="141" t="s">
        <v>41</v>
      </c>
      <c r="P171" s="142">
        <f t="shared" si="31"/>
        <v>0</v>
      </c>
      <c r="Q171" s="142">
        <v>0</v>
      </c>
      <c r="R171" s="142">
        <f t="shared" si="32"/>
        <v>0</v>
      </c>
      <c r="S171" s="142">
        <v>0</v>
      </c>
      <c r="T171" s="143">
        <f t="shared" si="33"/>
        <v>0</v>
      </c>
      <c r="AR171" s="144" t="s">
        <v>137</v>
      </c>
      <c r="AT171" s="144" t="s">
        <v>133</v>
      </c>
      <c r="AU171" s="144" t="s">
        <v>84</v>
      </c>
      <c r="AY171" s="17" t="s">
        <v>130</v>
      </c>
      <c r="BE171" s="145">
        <f t="shared" si="34"/>
        <v>0</v>
      </c>
      <c r="BF171" s="145">
        <f t="shared" si="35"/>
        <v>0</v>
      </c>
      <c r="BG171" s="145">
        <f t="shared" si="36"/>
        <v>0</v>
      </c>
      <c r="BH171" s="145">
        <f t="shared" si="37"/>
        <v>0</v>
      </c>
      <c r="BI171" s="145">
        <f t="shared" si="38"/>
        <v>0</v>
      </c>
      <c r="BJ171" s="17" t="s">
        <v>84</v>
      </c>
      <c r="BK171" s="145">
        <f t="shared" si="39"/>
        <v>0</v>
      </c>
      <c r="BL171" s="17" t="s">
        <v>137</v>
      </c>
      <c r="BM171" s="144" t="s">
        <v>729</v>
      </c>
    </row>
    <row r="172" spans="2:65" s="1" customFormat="1" ht="16.5" customHeight="1">
      <c r="B172" s="132"/>
      <c r="C172" s="133" t="s">
        <v>428</v>
      </c>
      <c r="D172" s="133" t="s">
        <v>133</v>
      </c>
      <c r="E172" s="134" t="s">
        <v>1535</v>
      </c>
      <c r="F172" s="135" t="s">
        <v>1603</v>
      </c>
      <c r="G172" s="136" t="s">
        <v>163</v>
      </c>
      <c r="H172" s="137">
        <v>2</v>
      </c>
      <c r="I172" s="138"/>
      <c r="J172" s="139">
        <f t="shared" si="30"/>
        <v>0</v>
      </c>
      <c r="K172" s="135" t="s">
        <v>1</v>
      </c>
      <c r="L172" s="32"/>
      <c r="M172" s="140" t="s">
        <v>1</v>
      </c>
      <c r="N172" s="141" t="s">
        <v>41</v>
      </c>
      <c r="P172" s="142">
        <f t="shared" si="31"/>
        <v>0</v>
      </c>
      <c r="Q172" s="142">
        <v>0</v>
      </c>
      <c r="R172" s="142">
        <f t="shared" si="32"/>
        <v>0</v>
      </c>
      <c r="S172" s="142">
        <v>0</v>
      </c>
      <c r="T172" s="143">
        <f t="shared" si="33"/>
        <v>0</v>
      </c>
      <c r="AR172" s="144" t="s">
        <v>137</v>
      </c>
      <c r="AT172" s="144" t="s">
        <v>133</v>
      </c>
      <c r="AU172" s="144" t="s">
        <v>84</v>
      </c>
      <c r="AY172" s="17" t="s">
        <v>130</v>
      </c>
      <c r="BE172" s="145">
        <f t="shared" si="34"/>
        <v>0</v>
      </c>
      <c r="BF172" s="145">
        <f t="shared" si="35"/>
        <v>0</v>
      </c>
      <c r="BG172" s="145">
        <f t="shared" si="36"/>
        <v>0</v>
      </c>
      <c r="BH172" s="145">
        <f t="shared" si="37"/>
        <v>0</v>
      </c>
      <c r="BI172" s="145">
        <f t="shared" si="38"/>
        <v>0</v>
      </c>
      <c r="BJ172" s="17" t="s">
        <v>84</v>
      </c>
      <c r="BK172" s="145">
        <f t="shared" si="39"/>
        <v>0</v>
      </c>
      <c r="BL172" s="17" t="s">
        <v>137</v>
      </c>
      <c r="BM172" s="144" t="s">
        <v>740</v>
      </c>
    </row>
    <row r="173" spans="2:65" s="1" customFormat="1" ht="16.5" customHeight="1">
      <c r="B173" s="132"/>
      <c r="C173" s="133" t="s">
        <v>432</v>
      </c>
      <c r="D173" s="133" t="s">
        <v>133</v>
      </c>
      <c r="E173" s="134" t="s">
        <v>1540</v>
      </c>
      <c r="F173" s="135" t="s">
        <v>1604</v>
      </c>
      <c r="G173" s="136" t="s">
        <v>1530</v>
      </c>
      <c r="H173" s="137">
        <v>8</v>
      </c>
      <c r="I173" s="138"/>
      <c r="J173" s="139">
        <f t="shared" si="30"/>
        <v>0</v>
      </c>
      <c r="K173" s="135" t="s">
        <v>1</v>
      </c>
      <c r="L173" s="32"/>
      <c r="M173" s="140" t="s">
        <v>1</v>
      </c>
      <c r="N173" s="141" t="s">
        <v>41</v>
      </c>
      <c r="P173" s="142">
        <f t="shared" si="31"/>
        <v>0</v>
      </c>
      <c r="Q173" s="142">
        <v>0</v>
      </c>
      <c r="R173" s="142">
        <f t="shared" si="32"/>
        <v>0</v>
      </c>
      <c r="S173" s="142">
        <v>0</v>
      </c>
      <c r="T173" s="143">
        <f t="shared" si="33"/>
        <v>0</v>
      </c>
      <c r="AR173" s="144" t="s">
        <v>137</v>
      </c>
      <c r="AT173" s="144" t="s">
        <v>133</v>
      </c>
      <c r="AU173" s="144" t="s">
        <v>84</v>
      </c>
      <c r="AY173" s="17" t="s">
        <v>130</v>
      </c>
      <c r="BE173" s="145">
        <f t="shared" si="34"/>
        <v>0</v>
      </c>
      <c r="BF173" s="145">
        <f t="shared" si="35"/>
        <v>0</v>
      </c>
      <c r="BG173" s="145">
        <f t="shared" si="36"/>
        <v>0</v>
      </c>
      <c r="BH173" s="145">
        <f t="shared" si="37"/>
        <v>0</v>
      </c>
      <c r="BI173" s="145">
        <f t="shared" si="38"/>
        <v>0</v>
      </c>
      <c r="BJ173" s="17" t="s">
        <v>84</v>
      </c>
      <c r="BK173" s="145">
        <f t="shared" si="39"/>
        <v>0</v>
      </c>
      <c r="BL173" s="17" t="s">
        <v>137</v>
      </c>
      <c r="BM173" s="144" t="s">
        <v>749</v>
      </c>
    </row>
    <row r="174" spans="2:65" s="1" customFormat="1" ht="16.5" customHeight="1">
      <c r="B174" s="132"/>
      <c r="C174" s="133" t="s">
        <v>436</v>
      </c>
      <c r="D174" s="133" t="s">
        <v>133</v>
      </c>
      <c r="E174" s="134" t="s">
        <v>1543</v>
      </c>
      <c r="F174" s="135" t="s">
        <v>1605</v>
      </c>
      <c r="G174" s="136" t="s">
        <v>1530</v>
      </c>
      <c r="H174" s="137">
        <v>6</v>
      </c>
      <c r="I174" s="138"/>
      <c r="J174" s="139">
        <f t="shared" si="30"/>
        <v>0</v>
      </c>
      <c r="K174" s="135" t="s">
        <v>1</v>
      </c>
      <c r="L174" s="32"/>
      <c r="M174" s="140" t="s">
        <v>1</v>
      </c>
      <c r="N174" s="141" t="s">
        <v>41</v>
      </c>
      <c r="P174" s="142">
        <f t="shared" si="31"/>
        <v>0</v>
      </c>
      <c r="Q174" s="142">
        <v>0</v>
      </c>
      <c r="R174" s="142">
        <f t="shared" si="32"/>
        <v>0</v>
      </c>
      <c r="S174" s="142">
        <v>0</v>
      </c>
      <c r="T174" s="143">
        <f t="shared" si="33"/>
        <v>0</v>
      </c>
      <c r="AR174" s="144" t="s">
        <v>137</v>
      </c>
      <c r="AT174" s="144" t="s">
        <v>133</v>
      </c>
      <c r="AU174" s="144" t="s">
        <v>84</v>
      </c>
      <c r="AY174" s="17" t="s">
        <v>130</v>
      </c>
      <c r="BE174" s="145">
        <f t="shared" si="34"/>
        <v>0</v>
      </c>
      <c r="BF174" s="145">
        <f t="shared" si="35"/>
        <v>0</v>
      </c>
      <c r="BG174" s="145">
        <f t="shared" si="36"/>
        <v>0</v>
      </c>
      <c r="BH174" s="145">
        <f t="shared" si="37"/>
        <v>0</v>
      </c>
      <c r="BI174" s="145">
        <f t="shared" si="38"/>
        <v>0</v>
      </c>
      <c r="BJ174" s="17" t="s">
        <v>84</v>
      </c>
      <c r="BK174" s="145">
        <f t="shared" si="39"/>
        <v>0</v>
      </c>
      <c r="BL174" s="17" t="s">
        <v>137</v>
      </c>
      <c r="BM174" s="144" t="s">
        <v>761</v>
      </c>
    </row>
    <row r="175" spans="2:65" s="1" customFormat="1" ht="16.5" customHeight="1">
      <c r="B175" s="132"/>
      <c r="C175" s="133" t="s">
        <v>443</v>
      </c>
      <c r="D175" s="133" t="s">
        <v>133</v>
      </c>
      <c r="E175" s="134" t="s">
        <v>1546</v>
      </c>
      <c r="F175" s="135" t="s">
        <v>1547</v>
      </c>
      <c r="G175" s="136" t="s">
        <v>1530</v>
      </c>
      <c r="H175" s="137">
        <v>20</v>
      </c>
      <c r="I175" s="138"/>
      <c r="J175" s="139">
        <f t="shared" si="30"/>
        <v>0</v>
      </c>
      <c r="K175" s="135" t="s">
        <v>1</v>
      </c>
      <c r="L175" s="32"/>
      <c r="M175" s="140" t="s">
        <v>1</v>
      </c>
      <c r="N175" s="141" t="s">
        <v>41</v>
      </c>
      <c r="P175" s="142">
        <f t="shared" si="31"/>
        <v>0</v>
      </c>
      <c r="Q175" s="142">
        <v>0</v>
      </c>
      <c r="R175" s="142">
        <f t="shared" si="32"/>
        <v>0</v>
      </c>
      <c r="S175" s="142">
        <v>0</v>
      </c>
      <c r="T175" s="143">
        <f t="shared" si="33"/>
        <v>0</v>
      </c>
      <c r="AR175" s="144" t="s">
        <v>137</v>
      </c>
      <c r="AT175" s="144" t="s">
        <v>133</v>
      </c>
      <c r="AU175" s="144" t="s">
        <v>84</v>
      </c>
      <c r="AY175" s="17" t="s">
        <v>130</v>
      </c>
      <c r="BE175" s="145">
        <f t="shared" si="34"/>
        <v>0</v>
      </c>
      <c r="BF175" s="145">
        <f t="shared" si="35"/>
        <v>0</v>
      </c>
      <c r="BG175" s="145">
        <f t="shared" si="36"/>
        <v>0</v>
      </c>
      <c r="BH175" s="145">
        <f t="shared" si="37"/>
        <v>0</v>
      </c>
      <c r="BI175" s="145">
        <f t="shared" si="38"/>
        <v>0</v>
      </c>
      <c r="BJ175" s="17" t="s">
        <v>84</v>
      </c>
      <c r="BK175" s="145">
        <f t="shared" si="39"/>
        <v>0</v>
      </c>
      <c r="BL175" s="17" t="s">
        <v>137</v>
      </c>
      <c r="BM175" s="144" t="s">
        <v>774</v>
      </c>
    </row>
    <row r="176" spans="2:65" s="1" customFormat="1" ht="16.5" customHeight="1">
      <c r="B176" s="132"/>
      <c r="C176" s="133" t="s">
        <v>449</v>
      </c>
      <c r="D176" s="133" t="s">
        <v>133</v>
      </c>
      <c r="E176" s="134" t="s">
        <v>1549</v>
      </c>
      <c r="F176" s="135" t="s">
        <v>1550</v>
      </c>
      <c r="G176" s="136" t="s">
        <v>1468</v>
      </c>
      <c r="H176" s="137">
        <v>1</v>
      </c>
      <c r="I176" s="138"/>
      <c r="J176" s="139">
        <f t="shared" si="30"/>
        <v>0</v>
      </c>
      <c r="K176" s="135" t="s">
        <v>1</v>
      </c>
      <c r="L176" s="32"/>
      <c r="M176" s="140" t="s">
        <v>1</v>
      </c>
      <c r="N176" s="141" t="s">
        <v>41</v>
      </c>
      <c r="P176" s="142">
        <f t="shared" si="31"/>
        <v>0</v>
      </c>
      <c r="Q176" s="142">
        <v>0</v>
      </c>
      <c r="R176" s="142">
        <f t="shared" si="32"/>
        <v>0</v>
      </c>
      <c r="S176" s="142">
        <v>0</v>
      </c>
      <c r="T176" s="143">
        <f t="shared" si="33"/>
        <v>0</v>
      </c>
      <c r="AR176" s="144" t="s">
        <v>137</v>
      </c>
      <c r="AT176" s="144" t="s">
        <v>133</v>
      </c>
      <c r="AU176" s="144" t="s">
        <v>84</v>
      </c>
      <c r="AY176" s="17" t="s">
        <v>130</v>
      </c>
      <c r="BE176" s="145">
        <f t="shared" si="34"/>
        <v>0</v>
      </c>
      <c r="BF176" s="145">
        <f t="shared" si="35"/>
        <v>0</v>
      </c>
      <c r="BG176" s="145">
        <f t="shared" si="36"/>
        <v>0</v>
      </c>
      <c r="BH176" s="145">
        <f t="shared" si="37"/>
        <v>0</v>
      </c>
      <c r="BI176" s="145">
        <f t="shared" si="38"/>
        <v>0</v>
      </c>
      <c r="BJ176" s="17" t="s">
        <v>84</v>
      </c>
      <c r="BK176" s="145">
        <f t="shared" si="39"/>
        <v>0</v>
      </c>
      <c r="BL176" s="17" t="s">
        <v>137</v>
      </c>
      <c r="BM176" s="144" t="s">
        <v>784</v>
      </c>
    </row>
    <row r="177" spans="2:65" s="1" customFormat="1" ht="16.5" customHeight="1">
      <c r="B177" s="132"/>
      <c r="C177" s="133" t="s">
        <v>454</v>
      </c>
      <c r="D177" s="133" t="s">
        <v>133</v>
      </c>
      <c r="E177" s="134" t="s">
        <v>1552</v>
      </c>
      <c r="F177" s="135" t="s">
        <v>1606</v>
      </c>
      <c r="G177" s="136" t="s">
        <v>1530</v>
      </c>
      <c r="H177" s="137">
        <v>8</v>
      </c>
      <c r="I177" s="138"/>
      <c r="J177" s="139">
        <f t="shared" si="30"/>
        <v>0</v>
      </c>
      <c r="K177" s="135" t="s">
        <v>1</v>
      </c>
      <c r="L177" s="32"/>
      <c r="M177" s="140" t="s">
        <v>1</v>
      </c>
      <c r="N177" s="141" t="s">
        <v>41</v>
      </c>
      <c r="P177" s="142">
        <f t="shared" si="31"/>
        <v>0</v>
      </c>
      <c r="Q177" s="142">
        <v>0</v>
      </c>
      <c r="R177" s="142">
        <f t="shared" si="32"/>
        <v>0</v>
      </c>
      <c r="S177" s="142">
        <v>0</v>
      </c>
      <c r="T177" s="143">
        <f t="shared" si="33"/>
        <v>0</v>
      </c>
      <c r="AR177" s="144" t="s">
        <v>137</v>
      </c>
      <c r="AT177" s="144" t="s">
        <v>133</v>
      </c>
      <c r="AU177" s="144" t="s">
        <v>84</v>
      </c>
      <c r="AY177" s="17" t="s">
        <v>130</v>
      </c>
      <c r="BE177" s="145">
        <f t="shared" si="34"/>
        <v>0</v>
      </c>
      <c r="BF177" s="145">
        <f t="shared" si="35"/>
        <v>0</v>
      </c>
      <c r="BG177" s="145">
        <f t="shared" si="36"/>
        <v>0</v>
      </c>
      <c r="BH177" s="145">
        <f t="shared" si="37"/>
        <v>0</v>
      </c>
      <c r="BI177" s="145">
        <f t="shared" si="38"/>
        <v>0</v>
      </c>
      <c r="BJ177" s="17" t="s">
        <v>84</v>
      </c>
      <c r="BK177" s="145">
        <f t="shared" si="39"/>
        <v>0</v>
      </c>
      <c r="BL177" s="17" t="s">
        <v>137</v>
      </c>
      <c r="BM177" s="144" t="s">
        <v>797</v>
      </c>
    </row>
    <row r="178" spans="2:65" s="1" customFormat="1" ht="16.5" customHeight="1">
      <c r="B178" s="132"/>
      <c r="C178" s="133" t="s">
        <v>460</v>
      </c>
      <c r="D178" s="133" t="s">
        <v>133</v>
      </c>
      <c r="E178" s="134" t="s">
        <v>1555</v>
      </c>
      <c r="F178" s="135" t="s">
        <v>1556</v>
      </c>
      <c r="G178" s="136" t="s">
        <v>1530</v>
      </c>
      <c r="H178" s="137">
        <v>4</v>
      </c>
      <c r="I178" s="138"/>
      <c r="J178" s="139">
        <f t="shared" si="30"/>
        <v>0</v>
      </c>
      <c r="K178" s="135" t="s">
        <v>1</v>
      </c>
      <c r="L178" s="32"/>
      <c r="M178" s="140" t="s">
        <v>1</v>
      </c>
      <c r="N178" s="141" t="s">
        <v>41</v>
      </c>
      <c r="P178" s="142">
        <f t="shared" si="31"/>
        <v>0</v>
      </c>
      <c r="Q178" s="142">
        <v>0</v>
      </c>
      <c r="R178" s="142">
        <f t="shared" si="32"/>
        <v>0</v>
      </c>
      <c r="S178" s="142">
        <v>0</v>
      </c>
      <c r="T178" s="143">
        <f t="shared" si="33"/>
        <v>0</v>
      </c>
      <c r="AR178" s="144" t="s">
        <v>137</v>
      </c>
      <c r="AT178" s="144" t="s">
        <v>133</v>
      </c>
      <c r="AU178" s="144" t="s">
        <v>84</v>
      </c>
      <c r="AY178" s="17" t="s">
        <v>130</v>
      </c>
      <c r="BE178" s="145">
        <f t="shared" si="34"/>
        <v>0</v>
      </c>
      <c r="BF178" s="145">
        <f t="shared" si="35"/>
        <v>0</v>
      </c>
      <c r="BG178" s="145">
        <f t="shared" si="36"/>
        <v>0</v>
      </c>
      <c r="BH178" s="145">
        <f t="shared" si="37"/>
        <v>0</v>
      </c>
      <c r="BI178" s="145">
        <f t="shared" si="38"/>
        <v>0</v>
      </c>
      <c r="BJ178" s="17" t="s">
        <v>84</v>
      </c>
      <c r="BK178" s="145">
        <f t="shared" si="39"/>
        <v>0</v>
      </c>
      <c r="BL178" s="17" t="s">
        <v>137</v>
      </c>
      <c r="BM178" s="144" t="s">
        <v>815</v>
      </c>
    </row>
    <row r="179" spans="2:65" s="1" customFormat="1" ht="16.5" customHeight="1">
      <c r="B179" s="132"/>
      <c r="C179" s="133" t="s">
        <v>465</v>
      </c>
      <c r="D179" s="133" t="s">
        <v>133</v>
      </c>
      <c r="E179" s="134" t="s">
        <v>1558</v>
      </c>
      <c r="F179" s="135" t="s">
        <v>1559</v>
      </c>
      <c r="G179" s="136" t="s">
        <v>1530</v>
      </c>
      <c r="H179" s="137">
        <v>8</v>
      </c>
      <c r="I179" s="138"/>
      <c r="J179" s="139">
        <f t="shared" si="30"/>
        <v>0</v>
      </c>
      <c r="K179" s="135" t="s">
        <v>1</v>
      </c>
      <c r="L179" s="32"/>
      <c r="M179" s="140" t="s">
        <v>1</v>
      </c>
      <c r="N179" s="141" t="s">
        <v>41</v>
      </c>
      <c r="P179" s="142">
        <f t="shared" si="31"/>
        <v>0</v>
      </c>
      <c r="Q179" s="142">
        <v>0</v>
      </c>
      <c r="R179" s="142">
        <f t="shared" si="32"/>
        <v>0</v>
      </c>
      <c r="S179" s="142">
        <v>0</v>
      </c>
      <c r="T179" s="143">
        <f t="shared" si="33"/>
        <v>0</v>
      </c>
      <c r="AR179" s="144" t="s">
        <v>137</v>
      </c>
      <c r="AT179" s="144" t="s">
        <v>133</v>
      </c>
      <c r="AU179" s="144" t="s">
        <v>84</v>
      </c>
      <c r="AY179" s="17" t="s">
        <v>130</v>
      </c>
      <c r="BE179" s="145">
        <f t="shared" si="34"/>
        <v>0</v>
      </c>
      <c r="BF179" s="145">
        <f t="shared" si="35"/>
        <v>0</v>
      </c>
      <c r="BG179" s="145">
        <f t="shared" si="36"/>
        <v>0</v>
      </c>
      <c r="BH179" s="145">
        <f t="shared" si="37"/>
        <v>0</v>
      </c>
      <c r="BI179" s="145">
        <f t="shared" si="38"/>
        <v>0</v>
      </c>
      <c r="BJ179" s="17" t="s">
        <v>84</v>
      </c>
      <c r="BK179" s="145">
        <f t="shared" si="39"/>
        <v>0</v>
      </c>
      <c r="BL179" s="17" t="s">
        <v>137</v>
      </c>
      <c r="BM179" s="144" t="s">
        <v>827</v>
      </c>
    </row>
    <row r="180" spans="2:65" s="1" customFormat="1" ht="24.2" customHeight="1">
      <c r="B180" s="132"/>
      <c r="C180" s="133" t="s">
        <v>473</v>
      </c>
      <c r="D180" s="133" t="s">
        <v>133</v>
      </c>
      <c r="E180" s="134" t="s">
        <v>1560</v>
      </c>
      <c r="F180" s="135" t="s">
        <v>1561</v>
      </c>
      <c r="G180" s="136" t="s">
        <v>1468</v>
      </c>
      <c r="H180" s="137">
        <v>1</v>
      </c>
      <c r="I180" s="138"/>
      <c r="J180" s="139">
        <f t="shared" si="30"/>
        <v>0</v>
      </c>
      <c r="K180" s="135" t="s">
        <v>1</v>
      </c>
      <c r="L180" s="32"/>
      <c r="M180" s="140" t="s">
        <v>1</v>
      </c>
      <c r="N180" s="141" t="s">
        <v>41</v>
      </c>
      <c r="P180" s="142">
        <f t="shared" si="31"/>
        <v>0</v>
      </c>
      <c r="Q180" s="142">
        <v>0</v>
      </c>
      <c r="R180" s="142">
        <f t="shared" si="32"/>
        <v>0</v>
      </c>
      <c r="S180" s="142">
        <v>0</v>
      </c>
      <c r="T180" s="143">
        <f t="shared" si="33"/>
        <v>0</v>
      </c>
      <c r="AR180" s="144" t="s">
        <v>137</v>
      </c>
      <c r="AT180" s="144" t="s">
        <v>133</v>
      </c>
      <c r="AU180" s="144" t="s">
        <v>84</v>
      </c>
      <c r="AY180" s="17" t="s">
        <v>130</v>
      </c>
      <c r="BE180" s="145">
        <f t="shared" si="34"/>
        <v>0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7" t="s">
        <v>84</v>
      </c>
      <c r="BK180" s="145">
        <f t="shared" si="39"/>
        <v>0</v>
      </c>
      <c r="BL180" s="17" t="s">
        <v>137</v>
      </c>
      <c r="BM180" s="144" t="s">
        <v>839</v>
      </c>
    </row>
    <row r="181" spans="2:65" s="1" customFormat="1" ht="21.75" customHeight="1">
      <c r="B181" s="132"/>
      <c r="C181" s="133" t="s">
        <v>479</v>
      </c>
      <c r="D181" s="133" t="s">
        <v>133</v>
      </c>
      <c r="E181" s="134" t="s">
        <v>1562</v>
      </c>
      <c r="F181" s="135" t="s">
        <v>1563</v>
      </c>
      <c r="G181" s="136" t="s">
        <v>1530</v>
      </c>
      <c r="H181" s="137">
        <v>8</v>
      </c>
      <c r="I181" s="138"/>
      <c r="J181" s="139">
        <f t="shared" si="30"/>
        <v>0</v>
      </c>
      <c r="K181" s="135" t="s">
        <v>1</v>
      </c>
      <c r="L181" s="32"/>
      <c r="M181" s="140" t="s">
        <v>1</v>
      </c>
      <c r="N181" s="141" t="s">
        <v>41</v>
      </c>
      <c r="P181" s="142">
        <f t="shared" si="31"/>
        <v>0</v>
      </c>
      <c r="Q181" s="142">
        <v>0</v>
      </c>
      <c r="R181" s="142">
        <f t="shared" si="32"/>
        <v>0</v>
      </c>
      <c r="S181" s="142">
        <v>0</v>
      </c>
      <c r="T181" s="143">
        <f t="shared" si="33"/>
        <v>0</v>
      </c>
      <c r="AR181" s="144" t="s">
        <v>137</v>
      </c>
      <c r="AT181" s="144" t="s">
        <v>133</v>
      </c>
      <c r="AU181" s="144" t="s">
        <v>84</v>
      </c>
      <c r="AY181" s="17" t="s">
        <v>130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7" t="s">
        <v>84</v>
      </c>
      <c r="BK181" s="145">
        <f t="shared" si="39"/>
        <v>0</v>
      </c>
      <c r="BL181" s="17" t="s">
        <v>137</v>
      </c>
      <c r="BM181" s="144" t="s">
        <v>851</v>
      </c>
    </row>
    <row r="182" spans="2:65" s="1" customFormat="1" ht="21.75" customHeight="1">
      <c r="B182" s="132"/>
      <c r="C182" s="133" t="s">
        <v>483</v>
      </c>
      <c r="D182" s="133" t="s">
        <v>133</v>
      </c>
      <c r="E182" s="134" t="s">
        <v>1565</v>
      </c>
      <c r="F182" s="135" t="s">
        <v>1566</v>
      </c>
      <c r="G182" s="136" t="s">
        <v>1468</v>
      </c>
      <c r="H182" s="137">
        <v>1</v>
      </c>
      <c r="I182" s="138"/>
      <c r="J182" s="139">
        <f t="shared" si="30"/>
        <v>0</v>
      </c>
      <c r="K182" s="135" t="s">
        <v>1</v>
      </c>
      <c r="L182" s="32"/>
      <c r="M182" s="140" t="s">
        <v>1</v>
      </c>
      <c r="N182" s="141" t="s">
        <v>41</v>
      </c>
      <c r="P182" s="142">
        <f t="shared" si="31"/>
        <v>0</v>
      </c>
      <c r="Q182" s="142">
        <v>0</v>
      </c>
      <c r="R182" s="142">
        <f t="shared" si="32"/>
        <v>0</v>
      </c>
      <c r="S182" s="142">
        <v>0</v>
      </c>
      <c r="T182" s="143">
        <f t="shared" si="33"/>
        <v>0</v>
      </c>
      <c r="AR182" s="144" t="s">
        <v>137</v>
      </c>
      <c r="AT182" s="144" t="s">
        <v>133</v>
      </c>
      <c r="AU182" s="144" t="s">
        <v>84</v>
      </c>
      <c r="AY182" s="17" t="s">
        <v>130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7" t="s">
        <v>84</v>
      </c>
      <c r="BK182" s="145">
        <f t="shared" si="39"/>
        <v>0</v>
      </c>
      <c r="BL182" s="17" t="s">
        <v>137</v>
      </c>
      <c r="BM182" s="144" t="s">
        <v>861</v>
      </c>
    </row>
    <row r="183" spans="2:65" s="1" customFormat="1" ht="21.75" customHeight="1">
      <c r="B183" s="132"/>
      <c r="C183" s="133" t="s">
        <v>488</v>
      </c>
      <c r="D183" s="133" t="s">
        <v>133</v>
      </c>
      <c r="E183" s="134" t="s">
        <v>1565</v>
      </c>
      <c r="F183" s="135" t="s">
        <v>1614</v>
      </c>
      <c r="G183" s="136" t="s">
        <v>1468</v>
      </c>
      <c r="H183" s="137">
        <v>1</v>
      </c>
      <c r="I183" s="138"/>
      <c r="J183" s="139">
        <f t="shared" si="30"/>
        <v>0</v>
      </c>
      <c r="K183" s="135" t="s">
        <v>1</v>
      </c>
      <c r="L183" s="32"/>
      <c r="M183" s="140" t="s">
        <v>1</v>
      </c>
      <c r="N183" s="141" t="s">
        <v>41</v>
      </c>
      <c r="P183" s="142">
        <f t="shared" si="31"/>
        <v>0</v>
      </c>
      <c r="Q183" s="142">
        <v>0</v>
      </c>
      <c r="R183" s="142">
        <f t="shared" si="32"/>
        <v>0</v>
      </c>
      <c r="S183" s="142">
        <v>0</v>
      </c>
      <c r="T183" s="143">
        <f t="shared" si="33"/>
        <v>0</v>
      </c>
      <c r="AR183" s="144" t="s">
        <v>137</v>
      </c>
      <c r="AT183" s="144" t="s">
        <v>133</v>
      </c>
      <c r="AU183" s="144" t="s">
        <v>84</v>
      </c>
      <c r="AY183" s="17" t="s">
        <v>130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7" t="s">
        <v>84</v>
      </c>
      <c r="BK183" s="145">
        <f t="shared" si="39"/>
        <v>0</v>
      </c>
      <c r="BL183" s="17" t="s">
        <v>137</v>
      </c>
      <c r="BM183" s="144" t="s">
        <v>1607</v>
      </c>
    </row>
    <row r="184" spans="2:65" s="1" customFormat="1" ht="36.75" customHeight="1">
      <c r="B184" s="132"/>
      <c r="C184" s="247"/>
      <c r="D184" s="152" t="s">
        <v>1403</v>
      </c>
      <c r="E184" s="248"/>
      <c r="F184" s="193" t="s">
        <v>1616</v>
      </c>
      <c r="G184" s="250"/>
      <c r="H184" s="251"/>
      <c r="I184" s="252"/>
      <c r="J184" s="253"/>
      <c r="K184" s="249"/>
      <c r="L184" s="32"/>
      <c r="M184" s="140"/>
      <c r="N184" s="141"/>
      <c r="P184" s="142"/>
      <c r="Q184" s="142"/>
      <c r="R184" s="142"/>
      <c r="S184" s="142"/>
      <c r="T184" s="143"/>
      <c r="AR184" s="144"/>
      <c r="AT184" s="144"/>
      <c r="AU184" s="144"/>
      <c r="AY184" s="17"/>
      <c r="BE184" s="145"/>
      <c r="BF184" s="145"/>
      <c r="BG184" s="145"/>
      <c r="BH184" s="145"/>
      <c r="BI184" s="145"/>
      <c r="BJ184" s="17"/>
      <c r="BK184" s="145"/>
      <c r="BL184" s="17"/>
      <c r="BM184" s="144"/>
    </row>
    <row r="185" spans="2:65" s="11" customFormat="1" ht="25.9" customHeight="1">
      <c r="B185" s="120"/>
      <c r="D185" s="121" t="s">
        <v>75</v>
      </c>
      <c r="E185" s="122" t="s">
        <v>1569</v>
      </c>
      <c r="F185" s="122" t="s">
        <v>1570</v>
      </c>
      <c r="I185" s="123"/>
      <c r="J185" s="124">
        <f>BK185</f>
        <v>0</v>
      </c>
      <c r="L185" s="120"/>
      <c r="M185" s="125"/>
      <c r="P185" s="126">
        <f>SUM(P186:P191)</f>
        <v>0</v>
      </c>
      <c r="R185" s="126">
        <f>SUM(R186:R191)</f>
        <v>0</v>
      </c>
      <c r="T185" s="127">
        <f>SUM(T186:T191)</f>
        <v>0</v>
      </c>
      <c r="AR185" s="121" t="s">
        <v>84</v>
      </c>
      <c r="AT185" s="128" t="s">
        <v>75</v>
      </c>
      <c r="AU185" s="128" t="s">
        <v>76</v>
      </c>
      <c r="AY185" s="121" t="s">
        <v>130</v>
      </c>
      <c r="BK185" s="129">
        <f>SUM(BK186:BK191)</f>
        <v>0</v>
      </c>
    </row>
    <row r="186" spans="2:65" s="1" customFormat="1" ht="16.5" customHeight="1">
      <c r="B186" s="132"/>
      <c r="C186" s="133" t="s">
        <v>492</v>
      </c>
      <c r="D186" s="133" t="s">
        <v>133</v>
      </c>
      <c r="E186" s="134" t="s">
        <v>131</v>
      </c>
      <c r="F186" s="135" t="s">
        <v>1571</v>
      </c>
      <c r="G186" s="136" t="s">
        <v>1468</v>
      </c>
      <c r="H186" s="137">
        <v>1</v>
      </c>
      <c r="I186" s="138"/>
      <c r="J186" s="139">
        <f t="shared" ref="J186:J191" si="40">ROUND(I186*H186,2)</f>
        <v>0</v>
      </c>
      <c r="K186" s="135" t="s">
        <v>1</v>
      </c>
      <c r="L186" s="32"/>
      <c r="M186" s="140" t="s">
        <v>1</v>
      </c>
      <c r="N186" s="141" t="s">
        <v>41</v>
      </c>
      <c r="P186" s="142">
        <f t="shared" ref="P186:P191" si="41">O186*H186</f>
        <v>0</v>
      </c>
      <c r="Q186" s="142">
        <v>0</v>
      </c>
      <c r="R186" s="142">
        <f t="shared" ref="R186:R191" si="42">Q186*H186</f>
        <v>0</v>
      </c>
      <c r="S186" s="142">
        <v>0</v>
      </c>
      <c r="T186" s="143">
        <f t="shared" ref="T186:T191" si="43">S186*H186</f>
        <v>0</v>
      </c>
      <c r="AR186" s="144" t="s">
        <v>137</v>
      </c>
      <c r="AT186" s="144" t="s">
        <v>133</v>
      </c>
      <c r="AU186" s="144" t="s">
        <v>84</v>
      </c>
      <c r="AY186" s="17" t="s">
        <v>130</v>
      </c>
      <c r="BE186" s="145">
        <f t="shared" ref="BE186:BE191" si="44">IF(N186="základní",J186,0)</f>
        <v>0</v>
      </c>
      <c r="BF186" s="145">
        <f t="shared" ref="BF186:BF191" si="45">IF(N186="snížená",J186,0)</f>
        <v>0</v>
      </c>
      <c r="BG186" s="145">
        <f t="shared" ref="BG186:BG191" si="46">IF(N186="zákl. přenesená",J186,0)</f>
        <v>0</v>
      </c>
      <c r="BH186" s="145">
        <f t="shared" ref="BH186:BH191" si="47">IF(N186="sníž. přenesená",J186,0)</f>
        <v>0</v>
      </c>
      <c r="BI186" s="145">
        <f t="shared" ref="BI186:BI191" si="48">IF(N186="nulová",J186,0)</f>
        <v>0</v>
      </c>
      <c r="BJ186" s="17" t="s">
        <v>84</v>
      </c>
      <c r="BK186" s="145">
        <f t="shared" ref="BK186:BK191" si="49">ROUND(I186*H186,2)</f>
        <v>0</v>
      </c>
      <c r="BL186" s="17" t="s">
        <v>137</v>
      </c>
      <c r="BM186" s="144" t="s">
        <v>871</v>
      </c>
    </row>
    <row r="187" spans="2:65" s="1" customFormat="1" ht="16.5" customHeight="1">
      <c r="B187" s="132"/>
      <c r="C187" s="133" t="s">
        <v>501</v>
      </c>
      <c r="D187" s="133" t="s">
        <v>133</v>
      </c>
      <c r="E187" s="134" t="s">
        <v>1573</v>
      </c>
      <c r="F187" s="135" t="s">
        <v>1574</v>
      </c>
      <c r="G187" s="136" t="s">
        <v>1468</v>
      </c>
      <c r="H187" s="137">
        <v>1</v>
      </c>
      <c r="I187" s="138"/>
      <c r="J187" s="139">
        <f t="shared" si="40"/>
        <v>0</v>
      </c>
      <c r="K187" s="135" t="s">
        <v>1</v>
      </c>
      <c r="L187" s="32"/>
      <c r="M187" s="140" t="s">
        <v>1</v>
      </c>
      <c r="N187" s="141" t="s">
        <v>41</v>
      </c>
      <c r="P187" s="142">
        <f t="shared" si="41"/>
        <v>0</v>
      </c>
      <c r="Q187" s="142">
        <v>0</v>
      </c>
      <c r="R187" s="142">
        <f t="shared" si="42"/>
        <v>0</v>
      </c>
      <c r="S187" s="142">
        <v>0</v>
      </c>
      <c r="T187" s="143">
        <f t="shared" si="43"/>
        <v>0</v>
      </c>
      <c r="AR187" s="144" t="s">
        <v>137</v>
      </c>
      <c r="AT187" s="144" t="s">
        <v>133</v>
      </c>
      <c r="AU187" s="144" t="s">
        <v>84</v>
      </c>
      <c r="AY187" s="17" t="s">
        <v>130</v>
      </c>
      <c r="BE187" s="145">
        <f t="shared" si="44"/>
        <v>0</v>
      </c>
      <c r="BF187" s="145">
        <f t="shared" si="45"/>
        <v>0</v>
      </c>
      <c r="BG187" s="145">
        <f t="shared" si="46"/>
        <v>0</v>
      </c>
      <c r="BH187" s="145">
        <f t="shared" si="47"/>
        <v>0</v>
      </c>
      <c r="BI187" s="145">
        <f t="shared" si="48"/>
        <v>0</v>
      </c>
      <c r="BJ187" s="17" t="s">
        <v>84</v>
      </c>
      <c r="BK187" s="145">
        <f t="shared" si="49"/>
        <v>0</v>
      </c>
      <c r="BL187" s="17" t="s">
        <v>137</v>
      </c>
      <c r="BM187" s="144" t="s">
        <v>881</v>
      </c>
    </row>
    <row r="188" spans="2:65" s="1" customFormat="1" ht="16.5" customHeight="1">
      <c r="B188" s="132"/>
      <c r="C188" s="133" t="s">
        <v>507</v>
      </c>
      <c r="D188" s="133" t="s">
        <v>133</v>
      </c>
      <c r="E188" s="134" t="s">
        <v>147</v>
      </c>
      <c r="F188" s="135" t="s">
        <v>1575</v>
      </c>
      <c r="G188" s="136" t="s">
        <v>1468</v>
      </c>
      <c r="H188" s="137">
        <v>1</v>
      </c>
      <c r="I188" s="138"/>
      <c r="J188" s="139">
        <f t="shared" si="40"/>
        <v>0</v>
      </c>
      <c r="K188" s="135" t="s">
        <v>1</v>
      </c>
      <c r="L188" s="32"/>
      <c r="M188" s="140" t="s">
        <v>1</v>
      </c>
      <c r="N188" s="141" t="s">
        <v>41</v>
      </c>
      <c r="P188" s="142">
        <f t="shared" si="41"/>
        <v>0</v>
      </c>
      <c r="Q188" s="142">
        <v>0</v>
      </c>
      <c r="R188" s="142">
        <f t="shared" si="42"/>
        <v>0</v>
      </c>
      <c r="S188" s="142">
        <v>0</v>
      </c>
      <c r="T188" s="143">
        <f t="shared" si="43"/>
        <v>0</v>
      </c>
      <c r="AR188" s="144" t="s">
        <v>137</v>
      </c>
      <c r="AT188" s="144" t="s">
        <v>133</v>
      </c>
      <c r="AU188" s="144" t="s">
        <v>84</v>
      </c>
      <c r="AY188" s="17" t="s">
        <v>130</v>
      </c>
      <c r="BE188" s="145">
        <f t="shared" si="44"/>
        <v>0</v>
      </c>
      <c r="BF188" s="145">
        <f t="shared" si="45"/>
        <v>0</v>
      </c>
      <c r="BG188" s="145">
        <f t="shared" si="46"/>
        <v>0</v>
      </c>
      <c r="BH188" s="145">
        <f t="shared" si="47"/>
        <v>0</v>
      </c>
      <c r="BI188" s="145">
        <f t="shared" si="48"/>
        <v>0</v>
      </c>
      <c r="BJ188" s="17" t="s">
        <v>84</v>
      </c>
      <c r="BK188" s="145">
        <f t="shared" si="49"/>
        <v>0</v>
      </c>
      <c r="BL188" s="17" t="s">
        <v>137</v>
      </c>
      <c r="BM188" s="144" t="s">
        <v>893</v>
      </c>
    </row>
    <row r="189" spans="2:65" s="1" customFormat="1" ht="16.5" customHeight="1">
      <c r="B189" s="132"/>
      <c r="C189" s="133" t="s">
        <v>513</v>
      </c>
      <c r="D189" s="133" t="s">
        <v>133</v>
      </c>
      <c r="E189" s="134" t="s">
        <v>168</v>
      </c>
      <c r="F189" s="135" t="s">
        <v>1578</v>
      </c>
      <c r="G189" s="136" t="s">
        <v>1468</v>
      </c>
      <c r="H189" s="137">
        <v>1</v>
      </c>
      <c r="I189" s="138"/>
      <c r="J189" s="139">
        <f t="shared" si="40"/>
        <v>0</v>
      </c>
      <c r="K189" s="135" t="s">
        <v>1</v>
      </c>
      <c r="L189" s="32"/>
      <c r="M189" s="140" t="s">
        <v>1</v>
      </c>
      <c r="N189" s="141" t="s">
        <v>41</v>
      </c>
      <c r="P189" s="142">
        <f t="shared" si="41"/>
        <v>0</v>
      </c>
      <c r="Q189" s="142">
        <v>0</v>
      </c>
      <c r="R189" s="142">
        <f t="shared" si="42"/>
        <v>0</v>
      </c>
      <c r="S189" s="142">
        <v>0</v>
      </c>
      <c r="T189" s="143">
        <f t="shared" si="43"/>
        <v>0</v>
      </c>
      <c r="AR189" s="144" t="s">
        <v>137</v>
      </c>
      <c r="AT189" s="144" t="s">
        <v>133</v>
      </c>
      <c r="AU189" s="144" t="s">
        <v>84</v>
      </c>
      <c r="AY189" s="17" t="s">
        <v>130</v>
      </c>
      <c r="BE189" s="145">
        <f t="shared" si="44"/>
        <v>0</v>
      </c>
      <c r="BF189" s="145">
        <f t="shared" si="45"/>
        <v>0</v>
      </c>
      <c r="BG189" s="145">
        <f t="shared" si="46"/>
        <v>0</v>
      </c>
      <c r="BH189" s="145">
        <f t="shared" si="47"/>
        <v>0</v>
      </c>
      <c r="BI189" s="145">
        <f t="shared" si="48"/>
        <v>0</v>
      </c>
      <c r="BJ189" s="17" t="s">
        <v>84</v>
      </c>
      <c r="BK189" s="145">
        <f t="shared" si="49"/>
        <v>0</v>
      </c>
      <c r="BL189" s="17" t="s">
        <v>137</v>
      </c>
      <c r="BM189" s="144" t="s">
        <v>1343</v>
      </c>
    </row>
    <row r="190" spans="2:65" s="1" customFormat="1" ht="16.5" customHeight="1">
      <c r="B190" s="132"/>
      <c r="C190" s="133" t="s">
        <v>520</v>
      </c>
      <c r="D190" s="133" t="s">
        <v>133</v>
      </c>
      <c r="E190" s="134" t="s">
        <v>1580</v>
      </c>
      <c r="F190" s="135" t="s">
        <v>1581</v>
      </c>
      <c r="G190" s="136" t="s">
        <v>1468</v>
      </c>
      <c r="H190" s="137">
        <v>1</v>
      </c>
      <c r="I190" s="138"/>
      <c r="J190" s="139">
        <f t="shared" si="40"/>
        <v>0</v>
      </c>
      <c r="K190" s="135" t="s">
        <v>1</v>
      </c>
      <c r="L190" s="32"/>
      <c r="M190" s="140" t="s">
        <v>1</v>
      </c>
      <c r="N190" s="141" t="s">
        <v>41</v>
      </c>
      <c r="P190" s="142">
        <f t="shared" si="41"/>
        <v>0</v>
      </c>
      <c r="Q190" s="142">
        <v>0</v>
      </c>
      <c r="R190" s="142">
        <f t="shared" si="42"/>
        <v>0</v>
      </c>
      <c r="S190" s="142">
        <v>0</v>
      </c>
      <c r="T190" s="143">
        <f t="shared" si="43"/>
        <v>0</v>
      </c>
      <c r="AR190" s="144" t="s">
        <v>137</v>
      </c>
      <c r="AT190" s="144" t="s">
        <v>133</v>
      </c>
      <c r="AU190" s="144" t="s">
        <v>84</v>
      </c>
      <c r="AY190" s="17" t="s">
        <v>130</v>
      </c>
      <c r="BE190" s="145">
        <f t="shared" si="44"/>
        <v>0</v>
      </c>
      <c r="BF190" s="145">
        <f t="shared" si="45"/>
        <v>0</v>
      </c>
      <c r="BG190" s="145">
        <f t="shared" si="46"/>
        <v>0</v>
      </c>
      <c r="BH190" s="145">
        <f t="shared" si="47"/>
        <v>0</v>
      </c>
      <c r="BI190" s="145">
        <f t="shared" si="48"/>
        <v>0</v>
      </c>
      <c r="BJ190" s="17" t="s">
        <v>84</v>
      </c>
      <c r="BK190" s="145">
        <f t="shared" si="49"/>
        <v>0</v>
      </c>
      <c r="BL190" s="17" t="s">
        <v>137</v>
      </c>
      <c r="BM190" s="144" t="s">
        <v>1346</v>
      </c>
    </row>
    <row r="191" spans="2:65" s="1" customFormat="1" ht="16.5" customHeight="1">
      <c r="B191" s="132"/>
      <c r="C191" s="133" t="s">
        <v>526</v>
      </c>
      <c r="D191" s="133" t="s">
        <v>133</v>
      </c>
      <c r="E191" s="134" t="s">
        <v>1583</v>
      </c>
      <c r="F191" s="135" t="s">
        <v>1584</v>
      </c>
      <c r="G191" s="136" t="s">
        <v>1468</v>
      </c>
      <c r="H191" s="137">
        <v>1</v>
      </c>
      <c r="I191" s="138"/>
      <c r="J191" s="139">
        <f t="shared" si="40"/>
        <v>0</v>
      </c>
      <c r="K191" s="135" t="s">
        <v>1</v>
      </c>
      <c r="L191" s="32"/>
      <c r="M191" s="146" t="s">
        <v>1</v>
      </c>
      <c r="N191" s="147" t="s">
        <v>41</v>
      </c>
      <c r="O191" s="148"/>
      <c r="P191" s="149">
        <f t="shared" si="41"/>
        <v>0</v>
      </c>
      <c r="Q191" s="149">
        <v>0</v>
      </c>
      <c r="R191" s="149">
        <f t="shared" si="42"/>
        <v>0</v>
      </c>
      <c r="S191" s="149">
        <v>0</v>
      </c>
      <c r="T191" s="150">
        <f t="shared" si="43"/>
        <v>0</v>
      </c>
      <c r="AR191" s="144" t="s">
        <v>137</v>
      </c>
      <c r="AT191" s="144" t="s">
        <v>133</v>
      </c>
      <c r="AU191" s="144" t="s">
        <v>84</v>
      </c>
      <c r="AY191" s="17" t="s">
        <v>130</v>
      </c>
      <c r="BE191" s="145">
        <f t="shared" si="44"/>
        <v>0</v>
      </c>
      <c r="BF191" s="145">
        <f t="shared" si="45"/>
        <v>0</v>
      </c>
      <c r="BG191" s="145">
        <f t="shared" si="46"/>
        <v>0</v>
      </c>
      <c r="BH191" s="145">
        <f t="shared" si="47"/>
        <v>0</v>
      </c>
      <c r="BI191" s="145">
        <f t="shared" si="48"/>
        <v>0</v>
      </c>
      <c r="BJ191" s="17" t="s">
        <v>84</v>
      </c>
      <c r="BK191" s="145">
        <f t="shared" si="49"/>
        <v>0</v>
      </c>
      <c r="BL191" s="17" t="s">
        <v>137</v>
      </c>
      <c r="BM191" s="144" t="s">
        <v>1539</v>
      </c>
    </row>
    <row r="192" spans="2:65" s="1" customFormat="1" ht="6.95" customHeight="1"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32"/>
    </row>
  </sheetData>
  <autoFilter ref="C120:K191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H11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1608</v>
      </c>
      <c r="H4" s="20"/>
    </row>
    <row r="5" spans="2:8" ht="12" customHeight="1">
      <c r="B5" s="20"/>
      <c r="C5" s="24" t="s">
        <v>13</v>
      </c>
      <c r="D5" s="231" t="s">
        <v>14</v>
      </c>
      <c r="E5" s="227"/>
      <c r="F5" s="227"/>
      <c r="H5" s="20"/>
    </row>
    <row r="6" spans="2:8" ht="36.950000000000003" customHeight="1">
      <c r="B6" s="20"/>
      <c r="C6" s="26" t="s">
        <v>16</v>
      </c>
      <c r="D6" s="228" t="s">
        <v>17</v>
      </c>
      <c r="E6" s="227"/>
      <c r="F6" s="227"/>
      <c r="H6" s="20"/>
    </row>
    <row r="7" spans="2:8" ht="16.5" customHeight="1">
      <c r="B7" s="20"/>
      <c r="C7" s="27" t="s">
        <v>22</v>
      </c>
      <c r="D7" s="52" t="str">
        <f>'Rekapitulace stavby'!AN8</f>
        <v>27. 11. 2023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2"/>
      <c r="C9" s="113" t="s">
        <v>57</v>
      </c>
      <c r="D9" s="114" t="s">
        <v>58</v>
      </c>
      <c r="E9" s="114" t="s">
        <v>116</v>
      </c>
      <c r="F9" s="115" t="s">
        <v>1609</v>
      </c>
      <c r="H9" s="112"/>
    </row>
    <row r="10" spans="2:8" s="1" customFormat="1" ht="26.45" customHeight="1">
      <c r="B10" s="32"/>
      <c r="C10" s="196" t="s">
        <v>1610</v>
      </c>
      <c r="D10" s="196" t="s">
        <v>94</v>
      </c>
      <c r="H10" s="32"/>
    </row>
    <row r="11" spans="2:8" s="1" customFormat="1" ht="16.899999999999999" customHeight="1">
      <c r="B11" s="32"/>
      <c r="C11" s="197" t="s">
        <v>1611</v>
      </c>
      <c r="D11" s="198" t="s">
        <v>1</v>
      </c>
      <c r="E11" s="199" t="s">
        <v>1</v>
      </c>
      <c r="F11" s="200">
        <v>47</v>
      </c>
      <c r="H11" s="32"/>
    </row>
    <row r="12" spans="2:8" s="1" customFormat="1" ht="16.899999999999999" customHeight="1">
      <c r="B12" s="32"/>
      <c r="C12" s="197" t="s">
        <v>1612</v>
      </c>
      <c r="D12" s="198" t="s">
        <v>1</v>
      </c>
      <c r="E12" s="199" t="s">
        <v>1</v>
      </c>
      <c r="F12" s="200">
        <v>185</v>
      </c>
      <c r="H12" s="32"/>
    </row>
    <row r="13" spans="2:8" s="1" customFormat="1" ht="16.899999999999999" customHeight="1">
      <c r="B13" s="32"/>
      <c r="C13" s="197" t="s">
        <v>1035</v>
      </c>
      <c r="D13" s="198" t="s">
        <v>1</v>
      </c>
      <c r="E13" s="199" t="s">
        <v>1</v>
      </c>
      <c r="F13" s="200">
        <v>59.3</v>
      </c>
      <c r="H13" s="32"/>
    </row>
    <row r="14" spans="2:8" s="1" customFormat="1" ht="16.899999999999999" customHeight="1">
      <c r="B14" s="32"/>
      <c r="C14" s="201" t="s">
        <v>1613</v>
      </c>
      <c r="H14" s="32"/>
    </row>
    <row r="15" spans="2:8" s="1" customFormat="1" ht="22.5">
      <c r="B15" s="32"/>
      <c r="C15" s="202" t="s">
        <v>1069</v>
      </c>
      <c r="D15" s="202" t="s">
        <v>1070</v>
      </c>
      <c r="E15" s="17" t="s">
        <v>271</v>
      </c>
      <c r="F15" s="203">
        <v>899.375</v>
      </c>
      <c r="H15" s="32"/>
    </row>
    <row r="16" spans="2:8" s="1" customFormat="1" ht="16.899999999999999" customHeight="1">
      <c r="B16" s="32"/>
      <c r="C16" s="202" t="s">
        <v>1089</v>
      </c>
      <c r="D16" s="202" t="s">
        <v>1090</v>
      </c>
      <c r="E16" s="17" t="s">
        <v>271</v>
      </c>
      <c r="F16" s="203">
        <v>443.35599999999999</v>
      </c>
      <c r="H16" s="32"/>
    </row>
    <row r="17" spans="2:8" s="1" customFormat="1" ht="16.899999999999999" customHeight="1">
      <c r="B17" s="32"/>
      <c r="C17" s="197" t="s">
        <v>1037</v>
      </c>
      <c r="D17" s="198" t="s">
        <v>1</v>
      </c>
      <c r="E17" s="199" t="s">
        <v>1</v>
      </c>
      <c r="F17" s="200">
        <v>212.15</v>
      </c>
      <c r="H17" s="32"/>
    </row>
    <row r="18" spans="2:8" s="1" customFormat="1" ht="16.899999999999999" customHeight="1">
      <c r="B18" s="32"/>
      <c r="C18" s="202" t="s">
        <v>1037</v>
      </c>
      <c r="D18" s="202" t="s">
        <v>1173</v>
      </c>
      <c r="E18" s="17" t="s">
        <v>1</v>
      </c>
      <c r="F18" s="203">
        <v>212.15</v>
      </c>
      <c r="H18" s="32"/>
    </row>
    <row r="19" spans="2:8" s="1" customFormat="1" ht="16.899999999999999" customHeight="1">
      <c r="B19" s="32"/>
      <c r="C19" s="201" t="s">
        <v>1613</v>
      </c>
      <c r="H19" s="32"/>
    </row>
    <row r="20" spans="2:8" s="1" customFormat="1" ht="16.899999999999999" customHeight="1">
      <c r="B20" s="32"/>
      <c r="C20" s="202" t="s">
        <v>1171</v>
      </c>
      <c r="D20" s="202" t="s">
        <v>1172</v>
      </c>
      <c r="E20" s="17" t="s">
        <v>249</v>
      </c>
      <c r="F20" s="203">
        <v>212.15</v>
      </c>
      <c r="H20" s="32"/>
    </row>
    <row r="21" spans="2:8" s="1" customFormat="1" ht="22.5">
      <c r="B21" s="32"/>
      <c r="C21" s="202" t="s">
        <v>1069</v>
      </c>
      <c r="D21" s="202" t="s">
        <v>1070</v>
      </c>
      <c r="E21" s="17" t="s">
        <v>271</v>
      </c>
      <c r="F21" s="203">
        <v>899.375</v>
      </c>
      <c r="H21" s="32"/>
    </row>
    <row r="22" spans="2:8" s="1" customFormat="1" ht="16.899999999999999" customHeight="1">
      <c r="B22" s="32"/>
      <c r="C22" s="202" t="s">
        <v>1079</v>
      </c>
      <c r="D22" s="202" t="s">
        <v>1080</v>
      </c>
      <c r="E22" s="17" t="s">
        <v>191</v>
      </c>
      <c r="F22" s="203">
        <v>1663.38</v>
      </c>
      <c r="H22" s="32"/>
    </row>
    <row r="23" spans="2:8" s="1" customFormat="1" ht="16.899999999999999" customHeight="1">
      <c r="B23" s="32"/>
      <c r="C23" s="202" t="s">
        <v>1089</v>
      </c>
      <c r="D23" s="202" t="s">
        <v>1090</v>
      </c>
      <c r="E23" s="17" t="s">
        <v>271</v>
      </c>
      <c r="F23" s="203">
        <v>443.35599999999999</v>
      </c>
      <c r="H23" s="32"/>
    </row>
    <row r="24" spans="2:8" s="1" customFormat="1" ht="16.899999999999999" customHeight="1">
      <c r="B24" s="32"/>
      <c r="C24" s="202" t="s">
        <v>461</v>
      </c>
      <c r="D24" s="202" t="s">
        <v>462</v>
      </c>
      <c r="E24" s="17" t="s">
        <v>271</v>
      </c>
      <c r="F24" s="203">
        <v>279.35000000000002</v>
      </c>
      <c r="H24" s="32"/>
    </row>
    <row r="25" spans="2:8" s="1" customFormat="1" ht="16.899999999999999" customHeight="1">
      <c r="B25" s="32"/>
      <c r="C25" s="202" t="s">
        <v>1102</v>
      </c>
      <c r="D25" s="202" t="s">
        <v>1103</v>
      </c>
      <c r="E25" s="17" t="s">
        <v>249</v>
      </c>
      <c r="F25" s="203">
        <v>462.05</v>
      </c>
      <c r="H25" s="32"/>
    </row>
    <row r="26" spans="2:8" s="1" customFormat="1" ht="16.899999999999999" customHeight="1">
      <c r="B26" s="32"/>
      <c r="C26" s="202" t="s">
        <v>1110</v>
      </c>
      <c r="D26" s="202" t="s">
        <v>1111</v>
      </c>
      <c r="E26" s="17" t="s">
        <v>271</v>
      </c>
      <c r="F26" s="203">
        <v>71.972999999999999</v>
      </c>
      <c r="H26" s="32"/>
    </row>
    <row r="27" spans="2:8" s="1" customFormat="1" ht="16.899999999999999" customHeight="1">
      <c r="B27" s="32"/>
      <c r="C27" s="202" t="s">
        <v>1270</v>
      </c>
      <c r="D27" s="202" t="s">
        <v>1271</v>
      </c>
      <c r="E27" s="17" t="s">
        <v>249</v>
      </c>
      <c r="F27" s="203">
        <v>212.15</v>
      </c>
      <c r="H27" s="32"/>
    </row>
    <row r="28" spans="2:8" s="1" customFormat="1" ht="16.899999999999999" customHeight="1">
      <c r="B28" s="32"/>
      <c r="C28" s="202" t="s">
        <v>1360</v>
      </c>
      <c r="D28" s="202" t="s">
        <v>1361</v>
      </c>
      <c r="E28" s="17" t="s">
        <v>249</v>
      </c>
      <c r="F28" s="203">
        <v>462.05</v>
      </c>
      <c r="H28" s="32"/>
    </row>
    <row r="29" spans="2:8" s="1" customFormat="1" ht="16.899999999999999" customHeight="1">
      <c r="B29" s="32"/>
      <c r="C29" s="197" t="s">
        <v>1039</v>
      </c>
      <c r="D29" s="198" t="s">
        <v>1</v>
      </c>
      <c r="E29" s="199" t="s">
        <v>1</v>
      </c>
      <c r="F29" s="200">
        <v>55.15</v>
      </c>
      <c r="H29" s="32"/>
    </row>
    <row r="30" spans="2:8" s="1" customFormat="1" ht="16.899999999999999" customHeight="1">
      <c r="B30" s="32"/>
      <c r="C30" s="202" t="s">
        <v>1039</v>
      </c>
      <c r="D30" s="202" t="s">
        <v>1166</v>
      </c>
      <c r="E30" s="17" t="s">
        <v>1</v>
      </c>
      <c r="F30" s="203">
        <v>55.15</v>
      </c>
      <c r="H30" s="32"/>
    </row>
    <row r="31" spans="2:8" s="1" customFormat="1" ht="16.899999999999999" customHeight="1">
      <c r="B31" s="32"/>
      <c r="C31" s="201" t="s">
        <v>1613</v>
      </c>
      <c r="H31" s="32"/>
    </row>
    <row r="32" spans="2:8" s="1" customFormat="1" ht="16.899999999999999" customHeight="1">
      <c r="B32" s="32"/>
      <c r="C32" s="202" t="s">
        <v>1164</v>
      </c>
      <c r="D32" s="202" t="s">
        <v>1165</v>
      </c>
      <c r="E32" s="17" t="s">
        <v>249</v>
      </c>
      <c r="F32" s="203">
        <v>90.85</v>
      </c>
      <c r="H32" s="32"/>
    </row>
    <row r="33" spans="2:8" s="1" customFormat="1" ht="22.5">
      <c r="B33" s="32"/>
      <c r="C33" s="202" t="s">
        <v>1069</v>
      </c>
      <c r="D33" s="202" t="s">
        <v>1070</v>
      </c>
      <c r="E33" s="17" t="s">
        <v>271</v>
      </c>
      <c r="F33" s="203">
        <v>899.375</v>
      </c>
      <c r="H33" s="32"/>
    </row>
    <row r="34" spans="2:8" s="1" customFormat="1" ht="16.899999999999999" customHeight="1">
      <c r="B34" s="32"/>
      <c r="C34" s="202" t="s">
        <v>1079</v>
      </c>
      <c r="D34" s="202" t="s">
        <v>1080</v>
      </c>
      <c r="E34" s="17" t="s">
        <v>191</v>
      </c>
      <c r="F34" s="203">
        <v>1663.38</v>
      </c>
      <c r="H34" s="32"/>
    </row>
    <row r="35" spans="2:8" s="1" customFormat="1" ht="16.899999999999999" customHeight="1">
      <c r="B35" s="32"/>
      <c r="C35" s="202" t="s">
        <v>1089</v>
      </c>
      <c r="D35" s="202" t="s">
        <v>1090</v>
      </c>
      <c r="E35" s="17" t="s">
        <v>271</v>
      </c>
      <c r="F35" s="203">
        <v>443.35599999999999</v>
      </c>
      <c r="H35" s="32"/>
    </row>
    <row r="36" spans="2:8" s="1" customFormat="1" ht="16.899999999999999" customHeight="1">
      <c r="B36" s="32"/>
      <c r="C36" s="202" t="s">
        <v>461</v>
      </c>
      <c r="D36" s="202" t="s">
        <v>462</v>
      </c>
      <c r="E36" s="17" t="s">
        <v>271</v>
      </c>
      <c r="F36" s="203">
        <v>279.35000000000002</v>
      </c>
      <c r="H36" s="32"/>
    </row>
    <row r="37" spans="2:8" s="1" customFormat="1" ht="16.899999999999999" customHeight="1">
      <c r="B37" s="32"/>
      <c r="C37" s="202" t="s">
        <v>1102</v>
      </c>
      <c r="D37" s="202" t="s">
        <v>1103</v>
      </c>
      <c r="E37" s="17" t="s">
        <v>249</v>
      </c>
      <c r="F37" s="203">
        <v>462.05</v>
      </c>
      <c r="H37" s="32"/>
    </row>
    <row r="38" spans="2:8" s="1" customFormat="1" ht="16.899999999999999" customHeight="1">
      <c r="B38" s="32"/>
      <c r="C38" s="202" t="s">
        <v>1110</v>
      </c>
      <c r="D38" s="202" t="s">
        <v>1111</v>
      </c>
      <c r="E38" s="17" t="s">
        <v>271</v>
      </c>
      <c r="F38" s="203">
        <v>71.972999999999999</v>
      </c>
      <c r="H38" s="32"/>
    </row>
    <row r="39" spans="2:8" s="1" customFormat="1" ht="16.899999999999999" customHeight="1">
      <c r="B39" s="32"/>
      <c r="C39" s="202" t="s">
        <v>1267</v>
      </c>
      <c r="D39" s="202" t="s">
        <v>1268</v>
      </c>
      <c r="E39" s="17" t="s">
        <v>249</v>
      </c>
      <c r="F39" s="203">
        <v>90.85</v>
      </c>
      <c r="H39" s="32"/>
    </row>
    <row r="40" spans="2:8" s="1" customFormat="1" ht="16.899999999999999" customHeight="1">
      <c r="B40" s="32"/>
      <c r="C40" s="202" t="s">
        <v>1360</v>
      </c>
      <c r="D40" s="202" t="s">
        <v>1361</v>
      </c>
      <c r="E40" s="17" t="s">
        <v>249</v>
      </c>
      <c r="F40" s="203">
        <v>462.05</v>
      </c>
      <c r="H40" s="32"/>
    </row>
    <row r="41" spans="2:8" s="1" customFormat="1" ht="16.899999999999999" customHeight="1">
      <c r="B41" s="32"/>
      <c r="C41" s="197" t="s">
        <v>1041</v>
      </c>
      <c r="D41" s="198" t="s">
        <v>1</v>
      </c>
      <c r="E41" s="199" t="s">
        <v>1</v>
      </c>
      <c r="F41" s="200">
        <v>35.700000000000003</v>
      </c>
      <c r="H41" s="32"/>
    </row>
    <row r="42" spans="2:8" s="1" customFormat="1" ht="16.899999999999999" customHeight="1">
      <c r="B42" s="32"/>
      <c r="C42" s="202" t="s">
        <v>1041</v>
      </c>
      <c r="D42" s="202" t="s">
        <v>1167</v>
      </c>
      <c r="E42" s="17" t="s">
        <v>1</v>
      </c>
      <c r="F42" s="203">
        <v>35.700000000000003</v>
      </c>
      <c r="H42" s="32"/>
    </row>
    <row r="43" spans="2:8" s="1" customFormat="1" ht="16.899999999999999" customHeight="1">
      <c r="B43" s="32"/>
      <c r="C43" s="201" t="s">
        <v>1613</v>
      </c>
      <c r="H43" s="32"/>
    </row>
    <row r="44" spans="2:8" s="1" customFormat="1" ht="16.899999999999999" customHeight="1">
      <c r="B44" s="32"/>
      <c r="C44" s="202" t="s">
        <v>1164</v>
      </c>
      <c r="D44" s="202" t="s">
        <v>1165</v>
      </c>
      <c r="E44" s="17" t="s">
        <v>249</v>
      </c>
      <c r="F44" s="203">
        <v>90.85</v>
      </c>
      <c r="H44" s="32"/>
    </row>
    <row r="45" spans="2:8" s="1" customFormat="1" ht="22.5">
      <c r="B45" s="32"/>
      <c r="C45" s="202" t="s">
        <v>1069</v>
      </c>
      <c r="D45" s="202" t="s">
        <v>1070</v>
      </c>
      <c r="E45" s="17" t="s">
        <v>271</v>
      </c>
      <c r="F45" s="203">
        <v>899.375</v>
      </c>
      <c r="H45" s="32"/>
    </row>
    <row r="46" spans="2:8" s="1" customFormat="1" ht="16.899999999999999" customHeight="1">
      <c r="B46" s="32"/>
      <c r="C46" s="202" t="s">
        <v>1079</v>
      </c>
      <c r="D46" s="202" t="s">
        <v>1080</v>
      </c>
      <c r="E46" s="17" t="s">
        <v>191</v>
      </c>
      <c r="F46" s="203">
        <v>1663.38</v>
      </c>
      <c r="H46" s="32"/>
    </row>
    <row r="47" spans="2:8" s="1" customFormat="1" ht="16.899999999999999" customHeight="1">
      <c r="B47" s="32"/>
      <c r="C47" s="202" t="s">
        <v>461</v>
      </c>
      <c r="D47" s="202" t="s">
        <v>462</v>
      </c>
      <c r="E47" s="17" t="s">
        <v>271</v>
      </c>
      <c r="F47" s="203">
        <v>279.35000000000002</v>
      </c>
      <c r="H47" s="32"/>
    </row>
    <row r="48" spans="2:8" s="1" customFormat="1" ht="16.899999999999999" customHeight="1">
      <c r="B48" s="32"/>
      <c r="C48" s="202" t="s">
        <v>1102</v>
      </c>
      <c r="D48" s="202" t="s">
        <v>1103</v>
      </c>
      <c r="E48" s="17" t="s">
        <v>249</v>
      </c>
      <c r="F48" s="203">
        <v>462.05</v>
      </c>
      <c r="H48" s="32"/>
    </row>
    <row r="49" spans="2:8" s="1" customFormat="1" ht="16.899999999999999" customHeight="1">
      <c r="B49" s="32"/>
      <c r="C49" s="202" t="s">
        <v>1110</v>
      </c>
      <c r="D49" s="202" t="s">
        <v>1111</v>
      </c>
      <c r="E49" s="17" t="s">
        <v>271</v>
      </c>
      <c r="F49" s="203">
        <v>71.972999999999999</v>
      </c>
      <c r="H49" s="32"/>
    </row>
    <row r="50" spans="2:8" s="1" customFormat="1" ht="16.899999999999999" customHeight="1">
      <c r="B50" s="32"/>
      <c r="C50" s="202" t="s">
        <v>1267</v>
      </c>
      <c r="D50" s="202" t="s">
        <v>1268</v>
      </c>
      <c r="E50" s="17" t="s">
        <v>249</v>
      </c>
      <c r="F50" s="203">
        <v>90.85</v>
      </c>
      <c r="H50" s="32"/>
    </row>
    <row r="51" spans="2:8" s="1" customFormat="1" ht="16.899999999999999" customHeight="1">
      <c r="B51" s="32"/>
      <c r="C51" s="202" t="s">
        <v>1360</v>
      </c>
      <c r="D51" s="202" t="s">
        <v>1361</v>
      </c>
      <c r="E51" s="17" t="s">
        <v>249</v>
      </c>
      <c r="F51" s="203">
        <v>462.05</v>
      </c>
      <c r="H51" s="32"/>
    </row>
    <row r="52" spans="2:8" s="1" customFormat="1" ht="16.899999999999999" customHeight="1">
      <c r="B52" s="32"/>
      <c r="C52" s="197" t="s">
        <v>1043</v>
      </c>
      <c r="D52" s="198" t="s">
        <v>1</v>
      </c>
      <c r="E52" s="199" t="s">
        <v>1</v>
      </c>
      <c r="F52" s="200">
        <v>1.8</v>
      </c>
      <c r="H52" s="32"/>
    </row>
    <row r="53" spans="2:8" s="1" customFormat="1" ht="16.899999999999999" customHeight="1">
      <c r="B53" s="32"/>
      <c r="C53" s="202" t="s">
        <v>1043</v>
      </c>
      <c r="D53" s="202" t="s">
        <v>1071</v>
      </c>
      <c r="E53" s="17" t="s">
        <v>1</v>
      </c>
      <c r="F53" s="203">
        <v>1.8</v>
      </c>
      <c r="H53" s="32"/>
    </row>
    <row r="54" spans="2:8" s="1" customFormat="1" ht="16.899999999999999" customHeight="1">
      <c r="B54" s="32"/>
      <c r="C54" s="201" t="s">
        <v>1613</v>
      </c>
      <c r="H54" s="32"/>
    </row>
    <row r="55" spans="2:8" s="1" customFormat="1" ht="22.5">
      <c r="B55" s="32"/>
      <c r="C55" s="202" t="s">
        <v>1069</v>
      </c>
      <c r="D55" s="202" t="s">
        <v>1070</v>
      </c>
      <c r="E55" s="17" t="s">
        <v>271</v>
      </c>
      <c r="F55" s="203">
        <v>899.375</v>
      </c>
      <c r="H55" s="32"/>
    </row>
    <row r="56" spans="2:8" s="1" customFormat="1" ht="16.899999999999999" customHeight="1">
      <c r="B56" s="32"/>
      <c r="C56" s="202" t="s">
        <v>1075</v>
      </c>
      <c r="D56" s="202" t="s">
        <v>1076</v>
      </c>
      <c r="E56" s="17" t="s">
        <v>271</v>
      </c>
      <c r="F56" s="203">
        <v>25.38</v>
      </c>
      <c r="H56" s="32"/>
    </row>
    <row r="57" spans="2:8" s="1" customFormat="1" ht="16.899999999999999" customHeight="1">
      <c r="B57" s="32"/>
      <c r="C57" s="202" t="s">
        <v>1079</v>
      </c>
      <c r="D57" s="202" t="s">
        <v>1080</v>
      </c>
      <c r="E57" s="17" t="s">
        <v>191</v>
      </c>
      <c r="F57" s="203">
        <v>1663.38</v>
      </c>
      <c r="H57" s="32"/>
    </row>
    <row r="58" spans="2:8" s="1" customFormat="1" ht="16.899999999999999" customHeight="1">
      <c r="B58" s="32"/>
      <c r="C58" s="202" t="s">
        <v>1089</v>
      </c>
      <c r="D58" s="202" t="s">
        <v>1090</v>
      </c>
      <c r="E58" s="17" t="s">
        <v>271</v>
      </c>
      <c r="F58" s="203">
        <v>443.35599999999999</v>
      </c>
      <c r="H58" s="32"/>
    </row>
    <row r="59" spans="2:8" s="1" customFormat="1" ht="16.899999999999999" customHeight="1">
      <c r="B59" s="32"/>
      <c r="C59" s="197" t="s">
        <v>1045</v>
      </c>
      <c r="D59" s="198" t="s">
        <v>1</v>
      </c>
      <c r="E59" s="199" t="s">
        <v>1</v>
      </c>
      <c r="F59" s="200">
        <v>7.7949999999999999</v>
      </c>
      <c r="H59" s="32"/>
    </row>
    <row r="60" spans="2:8" s="1" customFormat="1" ht="16.899999999999999" customHeight="1">
      <c r="B60" s="32"/>
      <c r="C60" s="202" t="s">
        <v>1045</v>
      </c>
      <c r="D60" s="202" t="s">
        <v>1068</v>
      </c>
      <c r="E60" s="17" t="s">
        <v>1</v>
      </c>
      <c r="F60" s="203">
        <v>7.7949999999999999</v>
      </c>
      <c r="H60" s="32"/>
    </row>
    <row r="61" spans="2:8" s="1" customFormat="1" ht="16.899999999999999" customHeight="1">
      <c r="B61" s="32"/>
      <c r="C61" s="201" t="s">
        <v>1613</v>
      </c>
      <c r="H61" s="32"/>
    </row>
    <row r="62" spans="2:8" s="1" customFormat="1" ht="22.5">
      <c r="B62" s="32"/>
      <c r="C62" s="202" t="s">
        <v>1065</v>
      </c>
      <c r="D62" s="202" t="s">
        <v>1066</v>
      </c>
      <c r="E62" s="17" t="s">
        <v>271</v>
      </c>
      <c r="F62" s="203">
        <v>7.7949999999999999</v>
      </c>
      <c r="H62" s="32"/>
    </row>
    <row r="63" spans="2:8" s="1" customFormat="1" ht="22.5">
      <c r="B63" s="32"/>
      <c r="C63" s="202" t="s">
        <v>411</v>
      </c>
      <c r="D63" s="202" t="s">
        <v>412</v>
      </c>
      <c r="E63" s="17" t="s">
        <v>271</v>
      </c>
      <c r="F63" s="203">
        <v>463.81400000000002</v>
      </c>
      <c r="H63" s="32"/>
    </row>
    <row r="64" spans="2:8" s="1" customFormat="1" ht="16.899999999999999" customHeight="1">
      <c r="B64" s="32"/>
      <c r="C64" s="197" t="s">
        <v>1047</v>
      </c>
      <c r="D64" s="198" t="s">
        <v>1</v>
      </c>
      <c r="E64" s="199" t="s">
        <v>1</v>
      </c>
      <c r="F64" s="200">
        <v>463.81400000000002</v>
      </c>
      <c r="H64" s="32"/>
    </row>
    <row r="65" spans="2:8" s="1" customFormat="1" ht="16.899999999999999" customHeight="1">
      <c r="B65" s="32"/>
      <c r="C65" s="202" t="s">
        <v>1047</v>
      </c>
      <c r="D65" s="202" t="s">
        <v>1084</v>
      </c>
      <c r="E65" s="17" t="s">
        <v>1</v>
      </c>
      <c r="F65" s="203">
        <v>463.81400000000002</v>
      </c>
      <c r="H65" s="32"/>
    </row>
    <row r="66" spans="2:8" s="1" customFormat="1" ht="16.899999999999999" customHeight="1">
      <c r="B66" s="32"/>
      <c r="C66" s="201" t="s">
        <v>1613</v>
      </c>
      <c r="H66" s="32"/>
    </row>
    <row r="67" spans="2:8" s="1" customFormat="1" ht="22.5">
      <c r="B67" s="32"/>
      <c r="C67" s="202" t="s">
        <v>411</v>
      </c>
      <c r="D67" s="202" t="s">
        <v>412</v>
      </c>
      <c r="E67" s="17" t="s">
        <v>271</v>
      </c>
      <c r="F67" s="203">
        <v>463.81400000000002</v>
      </c>
      <c r="H67" s="32"/>
    </row>
    <row r="68" spans="2:8" s="1" customFormat="1" ht="22.5">
      <c r="B68" s="32"/>
      <c r="C68" s="202" t="s">
        <v>423</v>
      </c>
      <c r="D68" s="202" t="s">
        <v>424</v>
      </c>
      <c r="E68" s="17" t="s">
        <v>271</v>
      </c>
      <c r="F68" s="203">
        <v>2782.884</v>
      </c>
      <c r="H68" s="32"/>
    </row>
    <row r="69" spans="2:8" s="1" customFormat="1" ht="16.899999999999999" customHeight="1">
      <c r="B69" s="32"/>
      <c r="C69" s="202" t="s">
        <v>1086</v>
      </c>
      <c r="D69" s="202" t="s">
        <v>1087</v>
      </c>
      <c r="E69" s="17" t="s">
        <v>439</v>
      </c>
      <c r="F69" s="203">
        <v>858.05600000000004</v>
      </c>
      <c r="H69" s="32"/>
    </row>
    <row r="70" spans="2:8" s="1" customFormat="1" ht="16.899999999999999" customHeight="1">
      <c r="B70" s="32"/>
      <c r="C70" s="202" t="s">
        <v>444</v>
      </c>
      <c r="D70" s="202" t="s">
        <v>445</v>
      </c>
      <c r="E70" s="17" t="s">
        <v>271</v>
      </c>
      <c r="F70" s="203">
        <v>463.81400000000002</v>
      </c>
      <c r="H70" s="32"/>
    </row>
    <row r="71" spans="2:8" s="1" customFormat="1" ht="16.899999999999999" customHeight="1">
      <c r="B71" s="32"/>
      <c r="C71" s="197" t="s">
        <v>1050</v>
      </c>
      <c r="D71" s="198" t="s">
        <v>1</v>
      </c>
      <c r="E71" s="199" t="s">
        <v>1</v>
      </c>
      <c r="F71" s="200">
        <v>159.05000000000001</v>
      </c>
      <c r="H71" s="32"/>
    </row>
    <row r="72" spans="2:8" s="1" customFormat="1" ht="16.899999999999999" customHeight="1">
      <c r="B72" s="32"/>
      <c r="C72" s="202" t="s">
        <v>1</v>
      </c>
      <c r="D72" s="202" t="s">
        <v>1151</v>
      </c>
      <c r="E72" s="17" t="s">
        <v>1</v>
      </c>
      <c r="F72" s="203">
        <v>110.8</v>
      </c>
      <c r="H72" s="32"/>
    </row>
    <row r="73" spans="2:8" s="1" customFormat="1" ht="16.899999999999999" customHeight="1">
      <c r="B73" s="32"/>
      <c r="C73" s="202" t="s">
        <v>1</v>
      </c>
      <c r="D73" s="202" t="s">
        <v>1152</v>
      </c>
      <c r="E73" s="17" t="s">
        <v>1</v>
      </c>
      <c r="F73" s="203">
        <v>21.65</v>
      </c>
      <c r="H73" s="32"/>
    </row>
    <row r="74" spans="2:8" s="1" customFormat="1" ht="16.899999999999999" customHeight="1">
      <c r="B74" s="32"/>
      <c r="C74" s="202" t="s">
        <v>1</v>
      </c>
      <c r="D74" s="202" t="s">
        <v>1153</v>
      </c>
      <c r="E74" s="17" t="s">
        <v>1</v>
      </c>
      <c r="F74" s="203">
        <v>26.6</v>
      </c>
      <c r="H74" s="32"/>
    </row>
    <row r="75" spans="2:8" s="1" customFormat="1" ht="16.899999999999999" customHeight="1">
      <c r="B75" s="32"/>
      <c r="C75" s="202" t="s">
        <v>1050</v>
      </c>
      <c r="D75" s="202" t="s">
        <v>277</v>
      </c>
      <c r="E75" s="17" t="s">
        <v>1</v>
      </c>
      <c r="F75" s="203">
        <v>159.05000000000001</v>
      </c>
      <c r="H75" s="32"/>
    </row>
    <row r="76" spans="2:8" s="1" customFormat="1" ht="16.899999999999999" customHeight="1">
      <c r="B76" s="32"/>
      <c r="C76" s="201" t="s">
        <v>1613</v>
      </c>
      <c r="H76" s="32"/>
    </row>
    <row r="77" spans="2:8" s="1" customFormat="1" ht="16.899999999999999" customHeight="1">
      <c r="B77" s="32"/>
      <c r="C77" s="202" t="s">
        <v>1148</v>
      </c>
      <c r="D77" s="202" t="s">
        <v>1149</v>
      </c>
      <c r="E77" s="17" t="s">
        <v>249</v>
      </c>
      <c r="F77" s="203">
        <v>165.65</v>
      </c>
      <c r="H77" s="32"/>
    </row>
    <row r="78" spans="2:8" s="1" customFormat="1" ht="22.5">
      <c r="B78" s="32"/>
      <c r="C78" s="202" t="s">
        <v>1069</v>
      </c>
      <c r="D78" s="202" t="s">
        <v>1070</v>
      </c>
      <c r="E78" s="17" t="s">
        <v>271</v>
      </c>
      <c r="F78" s="203">
        <v>899.375</v>
      </c>
      <c r="H78" s="32"/>
    </row>
    <row r="79" spans="2:8" s="1" customFormat="1" ht="16.899999999999999" customHeight="1">
      <c r="B79" s="32"/>
      <c r="C79" s="202" t="s">
        <v>1079</v>
      </c>
      <c r="D79" s="202" t="s">
        <v>1080</v>
      </c>
      <c r="E79" s="17" t="s">
        <v>191</v>
      </c>
      <c r="F79" s="203">
        <v>1663.38</v>
      </c>
      <c r="H79" s="32"/>
    </row>
    <row r="80" spans="2:8" s="1" customFormat="1" ht="16.899999999999999" customHeight="1">
      <c r="B80" s="32"/>
      <c r="C80" s="202" t="s">
        <v>1089</v>
      </c>
      <c r="D80" s="202" t="s">
        <v>1090</v>
      </c>
      <c r="E80" s="17" t="s">
        <v>271</v>
      </c>
      <c r="F80" s="203">
        <v>443.35599999999999</v>
      </c>
      <c r="H80" s="32"/>
    </row>
    <row r="81" spans="2:8" s="1" customFormat="1" ht="16.899999999999999" customHeight="1">
      <c r="B81" s="32"/>
      <c r="C81" s="202" t="s">
        <v>461</v>
      </c>
      <c r="D81" s="202" t="s">
        <v>462</v>
      </c>
      <c r="E81" s="17" t="s">
        <v>271</v>
      </c>
      <c r="F81" s="203">
        <v>279.35000000000002</v>
      </c>
      <c r="H81" s="32"/>
    </row>
    <row r="82" spans="2:8" s="1" customFormat="1" ht="16.899999999999999" customHeight="1">
      <c r="B82" s="32"/>
      <c r="C82" s="202" t="s">
        <v>1102</v>
      </c>
      <c r="D82" s="202" t="s">
        <v>1103</v>
      </c>
      <c r="E82" s="17" t="s">
        <v>249</v>
      </c>
      <c r="F82" s="203">
        <v>462.05</v>
      </c>
      <c r="H82" s="32"/>
    </row>
    <row r="83" spans="2:8" s="1" customFormat="1" ht="16.899999999999999" customHeight="1">
      <c r="B83" s="32"/>
      <c r="C83" s="202" t="s">
        <v>1110</v>
      </c>
      <c r="D83" s="202" t="s">
        <v>1111</v>
      </c>
      <c r="E83" s="17" t="s">
        <v>271</v>
      </c>
      <c r="F83" s="203">
        <v>71.972999999999999</v>
      </c>
      <c r="H83" s="32"/>
    </row>
    <row r="84" spans="2:8" s="1" customFormat="1" ht="16.899999999999999" customHeight="1">
      <c r="B84" s="32"/>
      <c r="C84" s="202" t="s">
        <v>1262</v>
      </c>
      <c r="D84" s="202" t="s">
        <v>1263</v>
      </c>
      <c r="E84" s="17" t="s">
        <v>249</v>
      </c>
      <c r="F84" s="203">
        <v>159.05000000000001</v>
      </c>
      <c r="H84" s="32"/>
    </row>
    <row r="85" spans="2:8" s="1" customFormat="1" ht="16.899999999999999" customHeight="1">
      <c r="B85" s="32"/>
      <c r="C85" s="202" t="s">
        <v>1360</v>
      </c>
      <c r="D85" s="202" t="s">
        <v>1361</v>
      </c>
      <c r="E85" s="17" t="s">
        <v>249</v>
      </c>
      <c r="F85" s="203">
        <v>462.05</v>
      </c>
      <c r="H85" s="32"/>
    </row>
    <row r="86" spans="2:8" s="1" customFormat="1" ht="16.899999999999999" customHeight="1">
      <c r="B86" s="32"/>
      <c r="C86" s="197" t="s">
        <v>1052</v>
      </c>
      <c r="D86" s="198" t="s">
        <v>1</v>
      </c>
      <c r="E86" s="199" t="s">
        <v>1</v>
      </c>
      <c r="F86" s="200">
        <v>899.375</v>
      </c>
      <c r="H86" s="32"/>
    </row>
    <row r="87" spans="2:8" s="1" customFormat="1" ht="22.5">
      <c r="B87" s="32"/>
      <c r="C87" s="202" t="s">
        <v>1052</v>
      </c>
      <c r="D87" s="202" t="s">
        <v>1074</v>
      </c>
      <c r="E87" s="17" t="s">
        <v>1</v>
      </c>
      <c r="F87" s="203">
        <v>899.375</v>
      </c>
      <c r="H87" s="32"/>
    </row>
    <row r="88" spans="2:8" s="1" customFormat="1" ht="16.899999999999999" customHeight="1">
      <c r="B88" s="32"/>
      <c r="C88" s="201" t="s">
        <v>1613</v>
      </c>
      <c r="H88" s="32"/>
    </row>
    <row r="89" spans="2:8" s="1" customFormat="1" ht="22.5">
      <c r="B89" s="32"/>
      <c r="C89" s="202" t="s">
        <v>1069</v>
      </c>
      <c r="D89" s="202" t="s">
        <v>1070</v>
      </c>
      <c r="E89" s="17" t="s">
        <v>271</v>
      </c>
      <c r="F89" s="203">
        <v>899.375</v>
      </c>
      <c r="H89" s="32"/>
    </row>
    <row r="90" spans="2:8" s="1" customFormat="1" ht="22.5">
      <c r="B90" s="32"/>
      <c r="C90" s="202" t="s">
        <v>411</v>
      </c>
      <c r="D90" s="202" t="s">
        <v>412</v>
      </c>
      <c r="E90" s="17" t="s">
        <v>271</v>
      </c>
      <c r="F90" s="203">
        <v>463.81400000000002</v>
      </c>
      <c r="H90" s="32"/>
    </row>
    <row r="91" spans="2:8" s="1" customFormat="1" ht="16.899999999999999" customHeight="1">
      <c r="B91" s="32"/>
      <c r="C91" s="197" t="s">
        <v>1054</v>
      </c>
      <c r="D91" s="198" t="s">
        <v>1</v>
      </c>
      <c r="E91" s="199" t="s">
        <v>1</v>
      </c>
      <c r="F91" s="200">
        <v>1.2</v>
      </c>
      <c r="H91" s="32"/>
    </row>
    <row r="92" spans="2:8" s="1" customFormat="1" ht="16.899999999999999" customHeight="1">
      <c r="B92" s="32"/>
      <c r="C92" s="201" t="s">
        <v>1613</v>
      </c>
      <c r="H92" s="32"/>
    </row>
    <row r="93" spans="2:8" s="1" customFormat="1" ht="22.5">
      <c r="B93" s="32"/>
      <c r="C93" s="202" t="s">
        <v>1069</v>
      </c>
      <c r="D93" s="202" t="s">
        <v>1070</v>
      </c>
      <c r="E93" s="17" t="s">
        <v>271</v>
      </c>
      <c r="F93" s="203">
        <v>899.375</v>
      </c>
      <c r="H93" s="32"/>
    </row>
    <row r="94" spans="2:8" s="1" customFormat="1" ht="16.899999999999999" customHeight="1">
      <c r="B94" s="32"/>
      <c r="C94" s="202" t="s">
        <v>264</v>
      </c>
      <c r="D94" s="202" t="s">
        <v>265</v>
      </c>
      <c r="E94" s="17" t="s">
        <v>249</v>
      </c>
      <c r="F94" s="203">
        <v>9.5</v>
      </c>
      <c r="H94" s="32"/>
    </row>
    <row r="95" spans="2:8" s="1" customFormat="1" ht="16.899999999999999" customHeight="1">
      <c r="B95" s="32"/>
      <c r="C95" s="202" t="s">
        <v>1075</v>
      </c>
      <c r="D95" s="202" t="s">
        <v>1076</v>
      </c>
      <c r="E95" s="17" t="s">
        <v>271</v>
      </c>
      <c r="F95" s="203">
        <v>25.38</v>
      </c>
      <c r="H95" s="32"/>
    </row>
    <row r="96" spans="2:8" s="1" customFormat="1" ht="16.899999999999999" customHeight="1">
      <c r="B96" s="32"/>
      <c r="C96" s="202" t="s">
        <v>1089</v>
      </c>
      <c r="D96" s="202" t="s">
        <v>1090</v>
      </c>
      <c r="E96" s="17" t="s">
        <v>271</v>
      </c>
      <c r="F96" s="203">
        <v>443.35599999999999</v>
      </c>
      <c r="H96" s="32"/>
    </row>
    <row r="97" spans="2:8" s="1" customFormat="1" ht="16.899999999999999" customHeight="1">
      <c r="B97" s="32"/>
      <c r="C97" s="202" t="s">
        <v>461</v>
      </c>
      <c r="D97" s="202" t="s">
        <v>462</v>
      </c>
      <c r="E97" s="17" t="s">
        <v>271</v>
      </c>
      <c r="F97" s="203">
        <v>279.35000000000002</v>
      </c>
      <c r="H97" s="32"/>
    </row>
    <row r="98" spans="2:8" s="1" customFormat="1" ht="16.899999999999999" customHeight="1">
      <c r="B98" s="32"/>
      <c r="C98" s="202" t="s">
        <v>1110</v>
      </c>
      <c r="D98" s="202" t="s">
        <v>1111</v>
      </c>
      <c r="E98" s="17" t="s">
        <v>271</v>
      </c>
      <c r="F98" s="203">
        <v>71.972999999999999</v>
      </c>
      <c r="H98" s="32"/>
    </row>
    <row r="99" spans="2:8" s="1" customFormat="1" ht="16.899999999999999" customHeight="1">
      <c r="B99" s="32"/>
      <c r="C99" s="197" t="s">
        <v>1056</v>
      </c>
      <c r="D99" s="198" t="s">
        <v>1</v>
      </c>
      <c r="E99" s="199" t="s">
        <v>1</v>
      </c>
      <c r="F99" s="200">
        <v>1.1000000000000001</v>
      </c>
      <c r="H99" s="32"/>
    </row>
    <row r="100" spans="2:8" s="1" customFormat="1" ht="16.899999999999999" customHeight="1">
      <c r="B100" s="32"/>
      <c r="C100" s="201" t="s">
        <v>1613</v>
      </c>
      <c r="H100" s="32"/>
    </row>
    <row r="101" spans="2:8" s="1" customFormat="1" ht="22.5">
      <c r="B101" s="32"/>
      <c r="C101" s="202" t="s">
        <v>1069</v>
      </c>
      <c r="D101" s="202" t="s">
        <v>1070</v>
      </c>
      <c r="E101" s="17" t="s">
        <v>271</v>
      </c>
      <c r="F101" s="203">
        <v>899.375</v>
      </c>
      <c r="H101" s="32"/>
    </row>
    <row r="102" spans="2:8" s="1" customFormat="1" ht="16.899999999999999" customHeight="1">
      <c r="B102" s="32"/>
      <c r="C102" s="202" t="s">
        <v>264</v>
      </c>
      <c r="D102" s="202" t="s">
        <v>265</v>
      </c>
      <c r="E102" s="17" t="s">
        <v>249</v>
      </c>
      <c r="F102" s="203">
        <v>9.5</v>
      </c>
      <c r="H102" s="32"/>
    </row>
    <row r="103" spans="2:8" s="1" customFormat="1" ht="16.899999999999999" customHeight="1">
      <c r="B103" s="32"/>
      <c r="C103" s="202" t="s">
        <v>1075</v>
      </c>
      <c r="D103" s="202" t="s">
        <v>1076</v>
      </c>
      <c r="E103" s="17" t="s">
        <v>271</v>
      </c>
      <c r="F103" s="203">
        <v>25.38</v>
      </c>
      <c r="H103" s="32"/>
    </row>
    <row r="104" spans="2:8" s="1" customFormat="1" ht="16.899999999999999" customHeight="1">
      <c r="B104" s="32"/>
      <c r="C104" s="202" t="s">
        <v>1089</v>
      </c>
      <c r="D104" s="202" t="s">
        <v>1090</v>
      </c>
      <c r="E104" s="17" t="s">
        <v>271</v>
      </c>
      <c r="F104" s="203">
        <v>443.35599999999999</v>
      </c>
      <c r="H104" s="32"/>
    </row>
    <row r="105" spans="2:8" s="1" customFormat="1" ht="16.899999999999999" customHeight="1">
      <c r="B105" s="32"/>
      <c r="C105" s="202" t="s">
        <v>461</v>
      </c>
      <c r="D105" s="202" t="s">
        <v>462</v>
      </c>
      <c r="E105" s="17" t="s">
        <v>271</v>
      </c>
      <c r="F105" s="203">
        <v>279.35000000000002</v>
      </c>
      <c r="H105" s="32"/>
    </row>
    <row r="106" spans="2:8" s="1" customFormat="1" ht="16.899999999999999" customHeight="1">
      <c r="B106" s="32"/>
      <c r="C106" s="202" t="s">
        <v>1110</v>
      </c>
      <c r="D106" s="202" t="s">
        <v>1111</v>
      </c>
      <c r="E106" s="17" t="s">
        <v>271</v>
      </c>
      <c r="F106" s="203">
        <v>71.972999999999999</v>
      </c>
      <c r="H106" s="32"/>
    </row>
    <row r="107" spans="2:8" s="1" customFormat="1" ht="16.899999999999999" customHeight="1">
      <c r="B107" s="32"/>
      <c r="C107" s="197" t="s">
        <v>1058</v>
      </c>
      <c r="D107" s="198" t="s">
        <v>1</v>
      </c>
      <c r="E107" s="199" t="s">
        <v>1</v>
      </c>
      <c r="F107" s="200">
        <v>443.35599999999999</v>
      </c>
      <c r="H107" s="32"/>
    </row>
    <row r="108" spans="2:8" s="1" customFormat="1" ht="16.899999999999999" customHeight="1">
      <c r="B108" s="32"/>
      <c r="C108" s="202" t="s">
        <v>1</v>
      </c>
      <c r="D108" s="202" t="s">
        <v>1091</v>
      </c>
      <c r="E108" s="17" t="s">
        <v>1</v>
      </c>
      <c r="F108" s="203">
        <v>244.39699999999999</v>
      </c>
      <c r="H108" s="32"/>
    </row>
    <row r="109" spans="2:8" s="1" customFormat="1" ht="16.899999999999999" customHeight="1">
      <c r="B109" s="32"/>
      <c r="C109" s="202" t="s">
        <v>1</v>
      </c>
      <c r="D109" s="202" t="s">
        <v>1092</v>
      </c>
      <c r="E109" s="17" t="s">
        <v>1</v>
      </c>
      <c r="F109" s="203">
        <v>68.248000000000005</v>
      </c>
      <c r="H109" s="32"/>
    </row>
    <row r="110" spans="2:8" s="1" customFormat="1" ht="16.899999999999999" customHeight="1">
      <c r="B110" s="32"/>
      <c r="C110" s="202" t="s">
        <v>1</v>
      </c>
      <c r="D110" s="202" t="s">
        <v>1093</v>
      </c>
      <c r="E110" s="17" t="s">
        <v>1</v>
      </c>
      <c r="F110" s="203">
        <v>214.14500000000001</v>
      </c>
      <c r="H110" s="32"/>
    </row>
    <row r="111" spans="2:8" s="1" customFormat="1" ht="16.899999999999999" customHeight="1">
      <c r="B111" s="32"/>
      <c r="C111" s="202" t="s">
        <v>1</v>
      </c>
      <c r="D111" s="202" t="s">
        <v>1094</v>
      </c>
      <c r="E111" s="17" t="s">
        <v>1</v>
      </c>
      <c r="F111" s="203">
        <v>20.937000000000001</v>
      </c>
      <c r="H111" s="32"/>
    </row>
    <row r="112" spans="2:8" s="1" customFormat="1" ht="16.899999999999999" customHeight="1">
      <c r="B112" s="32"/>
      <c r="C112" s="202" t="s">
        <v>1</v>
      </c>
      <c r="D112" s="202" t="s">
        <v>1095</v>
      </c>
      <c r="E112" s="17" t="s">
        <v>1</v>
      </c>
      <c r="F112" s="203">
        <v>-104.371</v>
      </c>
      <c r="H112" s="32"/>
    </row>
    <row r="113" spans="2:8" s="1" customFormat="1" ht="16.899999999999999" customHeight="1">
      <c r="B113" s="32"/>
      <c r="C113" s="202" t="s">
        <v>1058</v>
      </c>
      <c r="D113" s="202" t="s">
        <v>200</v>
      </c>
      <c r="E113" s="17" t="s">
        <v>1</v>
      </c>
      <c r="F113" s="203">
        <v>443.35599999999999</v>
      </c>
      <c r="H113" s="32"/>
    </row>
    <row r="114" spans="2:8" s="1" customFormat="1" ht="16.899999999999999" customHeight="1">
      <c r="B114" s="32"/>
      <c r="C114" s="201" t="s">
        <v>1613</v>
      </c>
      <c r="H114" s="32"/>
    </row>
    <row r="115" spans="2:8" s="1" customFormat="1" ht="16.899999999999999" customHeight="1">
      <c r="B115" s="32"/>
      <c r="C115" s="202" t="s">
        <v>1089</v>
      </c>
      <c r="D115" s="202" t="s">
        <v>1090</v>
      </c>
      <c r="E115" s="17" t="s">
        <v>271</v>
      </c>
      <c r="F115" s="203">
        <v>443.35599999999999</v>
      </c>
      <c r="H115" s="32"/>
    </row>
    <row r="116" spans="2:8" s="1" customFormat="1" ht="22.5">
      <c r="B116" s="32"/>
      <c r="C116" s="202" t="s">
        <v>411</v>
      </c>
      <c r="D116" s="202" t="s">
        <v>412</v>
      </c>
      <c r="E116" s="17" t="s">
        <v>271</v>
      </c>
      <c r="F116" s="203">
        <v>463.81400000000002</v>
      </c>
      <c r="H116" s="32"/>
    </row>
    <row r="117" spans="2:8" s="1" customFormat="1" ht="7.35" customHeight="1">
      <c r="B117" s="44"/>
      <c r="C117" s="45"/>
      <c r="D117" s="45"/>
      <c r="E117" s="45"/>
      <c r="F117" s="45"/>
      <c r="G117" s="45"/>
      <c r="H117" s="32"/>
    </row>
    <row r="118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000 - VEDLEJŠÍ A OSTAT...</vt:lpstr>
      <vt:lpstr>SO 101 - KOMUNIKACE ÚSEK ...</vt:lpstr>
      <vt:lpstr>SO 102 - KOMUNIKACE ÚSEK D</vt:lpstr>
      <vt:lpstr>SO 301 - DEŠŤOVÁ KANALIZACE</vt:lpstr>
      <vt:lpstr>SO 401 - VEŘEJNÉ OSVĚTLENÍ</vt:lpstr>
      <vt:lpstr>SO 402 - TRASA KAMEROVÉHO...</vt:lpstr>
      <vt:lpstr>Seznam figur</vt:lpstr>
      <vt:lpstr>'Rekapitulace stavby'!Názvy_tisku</vt:lpstr>
      <vt:lpstr>'Seznam figur'!Názvy_tisku</vt:lpstr>
      <vt:lpstr>'SO 000 - VEDLEJŠÍ A OSTAT...'!Názvy_tisku</vt:lpstr>
      <vt:lpstr>'SO 101 - KOMUNIKACE ÚSEK ...'!Názvy_tisku</vt:lpstr>
      <vt:lpstr>'SO 102 - KOMUNIKACE ÚSEK D'!Názvy_tisku</vt:lpstr>
      <vt:lpstr>'SO 301 - DEŠŤOVÁ KANALIZACE'!Názvy_tisku</vt:lpstr>
      <vt:lpstr>'SO 401 - VEŘEJNÉ OSVĚTLENÍ'!Názvy_tisku</vt:lpstr>
      <vt:lpstr>'SO 402 - TRASA KAMEROVÉHO...'!Názvy_tisku</vt:lpstr>
      <vt:lpstr>'Rekapitulace stavby'!Oblast_tisku</vt:lpstr>
      <vt:lpstr>'Seznam figur'!Oblast_tisku</vt:lpstr>
      <vt:lpstr>'SO 000 - VEDLEJŠÍ A OSTAT...'!Oblast_tisku</vt:lpstr>
      <vt:lpstr>'SO 101 - KOMUNIKACE ÚSEK ...'!Oblast_tisku</vt:lpstr>
      <vt:lpstr>'SO 102 - KOMUNIKACE ÚSEK D'!Oblast_tisku</vt:lpstr>
      <vt:lpstr>'SO 301 - DEŠŤOVÁ KANALIZACE'!Oblast_tisku</vt:lpstr>
      <vt:lpstr>'SO 401 - VEŘEJNÉ OSVĚTLENÍ'!Oblast_tisku</vt:lpstr>
      <vt:lpstr>'SO 402 - TRASA KAMEROVÉHO...'!Oblast_tisku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Pavel Caha</cp:lastModifiedBy>
  <dcterms:created xsi:type="dcterms:W3CDTF">2024-02-01T13:02:08Z</dcterms:created>
  <dcterms:modified xsi:type="dcterms:W3CDTF">2024-02-07T15:33:04Z</dcterms:modified>
</cp:coreProperties>
</file>